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morrell/Library/CloudStorage/GoogleDrive-morrell.soccer@gmail.com/My Drive/Nebula/Pricing/New Format/Current/"/>
    </mc:Choice>
  </mc:AlternateContent>
  <xr:revisionPtr revIDLastSave="0" documentId="13_ncr:1_{FF5FDEE9-58E1-A840-8E83-1F7B2EF892F0}" xr6:coauthVersionLast="47" xr6:coauthVersionMax="47" xr10:uidLastSave="{00000000-0000-0000-0000-000000000000}"/>
  <bookViews>
    <workbookView xWindow="-8160" yWindow="-21600" windowWidth="38400" windowHeight="21600" xr2:uid="{5E7FF20F-4D1F-E24F-9F78-C5E177EABC1E}"/>
  </bookViews>
  <sheets>
    <sheet name="Fertigation" sheetId="1" r:id="rId1"/>
    <sheet name="Climate" sheetId="2" state="hidden" r:id="rId2"/>
  </sheets>
  <definedNames>
    <definedName name="_xlnm.Print_Area" localSheetId="1">Climate!$A$1:$K$76</definedName>
    <definedName name="_xlnm.Print_Area" localSheetId="0">Fertigation!$A$1:$K$80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6" i="1"/>
  <c r="I52" i="1"/>
  <c r="J78" i="1"/>
  <c r="K55" i="1"/>
  <c r="F55" i="1"/>
  <c r="K56" i="1"/>
  <c r="F56" i="1"/>
  <c r="K18" i="1"/>
  <c r="F18" i="1"/>
  <c r="K31" i="1" l="1"/>
  <c r="K30" i="1"/>
  <c r="F31" i="1"/>
  <c r="F30" i="1"/>
  <c r="K37" i="1"/>
  <c r="F37" i="1"/>
  <c r="F38" i="1"/>
  <c r="F36" i="1"/>
  <c r="F35" i="1"/>
  <c r="F34" i="1"/>
  <c r="F33" i="1"/>
  <c r="J80" i="1" l="1"/>
  <c r="F57" i="1"/>
  <c r="F54" i="1"/>
  <c r="F53" i="1"/>
  <c r="F52" i="1"/>
  <c r="F51" i="1"/>
  <c r="F50" i="1"/>
  <c r="F49" i="1"/>
  <c r="K36" i="1"/>
  <c r="K17" i="1"/>
  <c r="F17" i="1"/>
  <c r="F19" i="1"/>
  <c r="F15" i="1"/>
  <c r="F14" i="1"/>
  <c r="F62" i="1"/>
  <c r="F61" i="1"/>
  <c r="F60" i="1"/>
  <c r="F59" i="1"/>
  <c r="F75" i="1"/>
  <c r="F74" i="1"/>
  <c r="F73" i="1"/>
  <c r="F72" i="1"/>
  <c r="F71" i="1"/>
  <c r="J70" i="2"/>
  <c r="J72" i="2"/>
  <c r="K69" i="2"/>
  <c r="K67" i="2"/>
  <c r="K66" i="2"/>
  <c r="K65" i="2"/>
  <c r="K64" i="2"/>
  <c r="K63" i="2"/>
  <c r="K61" i="2"/>
  <c r="K60" i="2"/>
  <c r="K59" i="2"/>
  <c r="K58" i="2"/>
  <c r="K57" i="2"/>
  <c r="K56" i="2"/>
  <c r="K54" i="2"/>
  <c r="K53" i="2"/>
  <c r="K52" i="2"/>
  <c r="K51" i="2"/>
  <c r="K49" i="2"/>
  <c r="K48" i="2"/>
  <c r="K47" i="2"/>
  <c r="K46" i="2"/>
  <c r="K45" i="2"/>
  <c r="K44" i="2"/>
  <c r="K43" i="2"/>
  <c r="K41" i="2"/>
  <c r="K40" i="2"/>
  <c r="K39" i="2"/>
  <c r="K38" i="2"/>
  <c r="K37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1" i="2"/>
  <c r="K10" i="2"/>
  <c r="K9" i="2"/>
  <c r="K59" i="1"/>
  <c r="K60" i="1"/>
  <c r="K61" i="1"/>
  <c r="K62" i="1"/>
  <c r="F69" i="1"/>
  <c r="F68" i="1"/>
  <c r="F67" i="1"/>
  <c r="F66" i="1"/>
  <c r="F65" i="1"/>
  <c r="F64" i="1"/>
  <c r="K75" i="1"/>
  <c r="K74" i="1"/>
  <c r="K73" i="1"/>
  <c r="K72" i="1"/>
  <c r="K71" i="1"/>
  <c r="K69" i="1"/>
  <c r="K68" i="1"/>
  <c r="K67" i="1"/>
  <c r="K66" i="1"/>
  <c r="K65" i="1"/>
  <c r="K64" i="1"/>
  <c r="K77" i="1"/>
  <c r="K28" i="1"/>
  <c r="K27" i="1"/>
  <c r="K26" i="1"/>
  <c r="K25" i="1"/>
  <c r="K24" i="1"/>
  <c r="K23" i="1"/>
  <c r="K22" i="1"/>
  <c r="K19" i="1"/>
  <c r="K15" i="1"/>
  <c r="K14" i="1"/>
  <c r="I41" i="1"/>
  <c r="K41" i="1"/>
  <c r="I40" i="1"/>
  <c r="K40" i="1" s="1"/>
  <c r="I39" i="1"/>
  <c r="K39" i="1"/>
  <c r="K38" i="1"/>
  <c r="K34" i="1"/>
  <c r="K57" i="1"/>
  <c r="K54" i="1"/>
  <c r="K53" i="1"/>
  <c r="K52" i="1"/>
  <c r="K51" i="1"/>
  <c r="K50" i="1"/>
  <c r="K49" i="1"/>
  <c r="K47" i="1"/>
  <c r="K46" i="1"/>
  <c r="K45" i="1"/>
  <c r="K44" i="1"/>
  <c r="K43" i="1"/>
  <c r="K35" i="1"/>
  <c r="K33" i="1"/>
  <c r="K21" i="1"/>
  <c r="K70" i="2"/>
  <c r="K71" i="2"/>
  <c r="K72" i="2"/>
  <c r="K78" i="1" l="1"/>
  <c r="K79" i="1" s="1"/>
  <c r="K80" i="1" s="1"/>
</calcChain>
</file>

<file path=xl/sharedStrings.xml><?xml version="1.0" encoding="utf-8"?>
<sst xmlns="http://schemas.openxmlformats.org/spreadsheetml/2006/main" count="279" uniqueCount="223">
  <si>
    <t>F69.12</t>
  </si>
  <si>
    <t>F69.15</t>
  </si>
  <si>
    <t>F72</t>
  </si>
  <si>
    <t>Part #</t>
  </si>
  <si>
    <t>Units</t>
  </si>
  <si>
    <t>Ext</t>
  </si>
  <si>
    <t>Replacement Sensors</t>
  </si>
  <si>
    <t>F29.1</t>
  </si>
  <si>
    <t>Calibration Tube Racks</t>
  </si>
  <si>
    <t>F73</t>
  </si>
  <si>
    <t>F74</t>
  </si>
  <si>
    <t>F75</t>
  </si>
  <si>
    <t>Testing Solutions</t>
  </si>
  <si>
    <t>F61</t>
  </si>
  <si>
    <t>F62</t>
  </si>
  <si>
    <t>F63</t>
  </si>
  <si>
    <t>F64</t>
  </si>
  <si>
    <t>F65</t>
  </si>
  <si>
    <t>F66</t>
  </si>
  <si>
    <t>F67</t>
  </si>
  <si>
    <t>F76</t>
  </si>
  <si>
    <t>F77</t>
  </si>
  <si>
    <t>F19</t>
  </si>
  <si>
    <t>F25.2</t>
  </si>
  <si>
    <t>F21.1</t>
  </si>
  <si>
    <t>HFM Digital Flow Sensor Max 26.4G/Min NPS 1/2" - 3/4" FD-Q20C</t>
  </si>
  <si>
    <t>F21.2</t>
  </si>
  <si>
    <t>HFM Digital Flow Sensor Max 79.3 G/Min NPS 1"-1 1/4" FD-Q32C</t>
  </si>
  <si>
    <t>F21.3</t>
  </si>
  <si>
    <t>HFM Digital Flow Sensor Max 132.1 G/Min NPS 1 1/2"-2" FD-Q50C</t>
  </si>
  <si>
    <t>Anderson Pneumatic Injectors</t>
  </si>
  <si>
    <t>EM01</t>
  </si>
  <si>
    <t>EMEC solenoid driven metering pump AMS plus (complete injector)</t>
  </si>
  <si>
    <t>EM04</t>
  </si>
  <si>
    <t>EM05</t>
  </si>
  <si>
    <t>EM06</t>
  </si>
  <si>
    <t>EM07</t>
  </si>
  <si>
    <t>F11.2</t>
  </si>
  <si>
    <t>3/8" Nylon Poly tubing per foot for EMEC injectors</t>
  </si>
  <si>
    <t>EM08</t>
  </si>
  <si>
    <t xml:space="preserve">EMEC 02604110  Viton O-ring  (4 Pack) </t>
  </si>
  <si>
    <t>EMEC 01800030  Replacement Diaphragm</t>
  </si>
  <si>
    <t>Software Upgrade</t>
  </si>
  <si>
    <t>F68</t>
  </si>
  <si>
    <t>Price USD</t>
  </si>
  <si>
    <t>F32.11</t>
  </si>
  <si>
    <t>1" Manual Ball Valve (Sched 80 PVC)</t>
  </si>
  <si>
    <t>F32.12</t>
  </si>
  <si>
    <t>1.5" Manual Ball Valve (Sched 80 PVC)</t>
  </si>
  <si>
    <t>F32.13</t>
  </si>
  <si>
    <t>2"  Manual Ball Valve (Sched 80 PVC)</t>
  </si>
  <si>
    <t>F32.14</t>
  </si>
  <si>
    <t>3"  Manual Ball Valve (Sched 80 PVC)</t>
  </si>
  <si>
    <t>F32.1</t>
  </si>
  <si>
    <t>1" Irrigation Valve FPT 24VAC</t>
  </si>
  <si>
    <t>F32.2</t>
  </si>
  <si>
    <t>1.5"  Irrigation Valve FPT 24VAC</t>
  </si>
  <si>
    <t>F32.3</t>
  </si>
  <si>
    <t>2"  Irrigation Valve FPT 24VAC</t>
  </si>
  <si>
    <t>F32.4</t>
  </si>
  <si>
    <t xml:space="preserve">3"  Irrigation Valve FPT 24VAC </t>
  </si>
  <si>
    <t>F32.5</t>
  </si>
  <si>
    <t>F32.6</t>
  </si>
  <si>
    <t>O72</t>
  </si>
  <si>
    <t>O73</t>
  </si>
  <si>
    <t>O74</t>
  </si>
  <si>
    <t>O75</t>
  </si>
  <si>
    <t>O76</t>
  </si>
  <si>
    <t>408 Mersea Road 3</t>
  </si>
  <si>
    <t>Leamington, Ont.</t>
  </si>
  <si>
    <t>Canada N8H 3V5</t>
  </si>
  <si>
    <t>519-322-2515</t>
  </si>
  <si>
    <t>ClimateControl.com</t>
  </si>
  <si>
    <t>Subtotal</t>
  </si>
  <si>
    <t>Total</t>
  </si>
  <si>
    <t>Date:</t>
  </si>
  <si>
    <t>Customer Name:</t>
  </si>
  <si>
    <t>Contact Name:</t>
  </si>
  <si>
    <t>Contact Email:</t>
  </si>
  <si>
    <t>Contact Phone:</t>
  </si>
  <si>
    <t>Ship to Address Street:</t>
  </si>
  <si>
    <t>Ship to Address City:</t>
  </si>
  <si>
    <t>Ship to Address State:</t>
  </si>
  <si>
    <t>Ship to Zip Code:</t>
  </si>
  <si>
    <t>PO Number:</t>
  </si>
  <si>
    <t>Ship to ATTN:</t>
  </si>
  <si>
    <t>Please Fill in all Yellow boxes</t>
  </si>
  <si>
    <t>Spare Parts Order Form</t>
  </si>
  <si>
    <t>Description</t>
  </si>
  <si>
    <t>email completed form to ian@climatecontrol.com</t>
  </si>
  <si>
    <t>Office Use Only</t>
  </si>
  <si>
    <t>Date Rec'vd</t>
  </si>
  <si>
    <t>12 Calibration tubes mounted on Stainless frame, with 1/2" PVC Tee, PVC valve, barbed fittings</t>
  </si>
  <si>
    <t>6 Calibration tubes mounted on Stainless frame, with 1/2" PVC Tee, PVC valve, barbed fittings</t>
  </si>
  <si>
    <t>8 Calibration tubes mounted on Stainless frame, with 1/2" PVC Tee, PVC valve, barbed fittings</t>
  </si>
  <si>
    <t>10 Calibration tubes mounted on Stainless frame, with 1/2" PVC Tee, PVC valve, barbed fittings</t>
  </si>
  <si>
    <t>Calibration Tubes w/1/2" PVC Tee, PVC valve, barbed fittings, mounting clips</t>
  </si>
  <si>
    <t>Freight Est.</t>
  </si>
  <si>
    <t>Freight charge is only estimate, actual freight cost will be confirmed with order confirmation</t>
  </si>
  <si>
    <r>
      <t xml:space="preserve">Motorized Butterfly Valve 4" with </t>
    </r>
    <r>
      <rPr>
        <b/>
        <sz val="10"/>
        <color rgb="FFFF0000"/>
        <rFont val="Arial"/>
        <family val="2"/>
      </rPr>
      <t>120VAC</t>
    </r>
  </si>
  <si>
    <r>
      <t xml:space="preserve">Motorized Butterfly Valve 3" with </t>
    </r>
    <r>
      <rPr>
        <b/>
        <sz val="10"/>
        <color rgb="FFFF0000"/>
        <rFont val="Arial"/>
        <family val="2"/>
      </rPr>
      <t>120VAC</t>
    </r>
  </si>
  <si>
    <t>O48</t>
  </si>
  <si>
    <t>O46</t>
  </si>
  <si>
    <t>O42</t>
  </si>
  <si>
    <t>O41.1</t>
  </si>
  <si>
    <t>V6.27.22</t>
  </si>
  <si>
    <r>
      <t xml:space="preserve">CCS Irrigation  </t>
    </r>
    <r>
      <rPr>
        <b/>
        <sz val="11"/>
        <color rgb="FFFF0000"/>
        <rFont val="Calibri (Body)"/>
      </rPr>
      <t>Manual</t>
    </r>
    <r>
      <rPr>
        <b/>
        <sz val="11"/>
        <color rgb="FF003399"/>
        <rFont val="Calibri"/>
        <family val="2"/>
        <scheme val="minor"/>
      </rPr>
      <t xml:space="preserve"> Ball Valves</t>
    </r>
  </si>
  <si>
    <r>
      <t xml:space="preserve">CCS Irrigation </t>
    </r>
    <r>
      <rPr>
        <b/>
        <sz val="11"/>
        <color rgb="FFFF0000"/>
        <rFont val="Calibri (Body)"/>
      </rPr>
      <t>Solenloid</t>
    </r>
    <r>
      <rPr>
        <b/>
        <sz val="11"/>
        <color rgb="FF003399"/>
        <rFont val="Calibri"/>
        <family val="2"/>
        <scheme val="minor"/>
      </rPr>
      <t xml:space="preserve"> Valves 24VAC</t>
    </r>
  </si>
  <si>
    <t>Spare Parts Order Form (Climate Manager, Ozone)</t>
  </si>
  <si>
    <t>C41</t>
  </si>
  <si>
    <t>C41.1</t>
  </si>
  <si>
    <t>CM-Temp &amp; Humidity Sensor cable - 5 Ft. Cable with connector</t>
  </si>
  <si>
    <t>CM-Temperature &amp; Humidity Aspirated Sensor with fan &amp; 5ft cable connector</t>
  </si>
  <si>
    <t>Temperature and Humidity Sensors</t>
  </si>
  <si>
    <t>Ozone/Oxygen Nano Bubble Mixing Pumps</t>
  </si>
  <si>
    <t xml:space="preserve">HFM-Fertigation/Climate/Ozone Pro Manager Software Upgrade                   </t>
  </si>
  <si>
    <t>Customer Name</t>
  </si>
  <si>
    <t>Credit Card #</t>
  </si>
  <si>
    <t>Exp / Sec #</t>
  </si>
  <si>
    <r>
      <t xml:space="preserve">CCS </t>
    </r>
    <r>
      <rPr>
        <b/>
        <sz val="11"/>
        <color rgb="FFFF0000"/>
        <rFont val="Calibri (Body)"/>
      </rPr>
      <t>Motorized</t>
    </r>
    <r>
      <rPr>
        <b/>
        <sz val="11"/>
        <color rgb="FF003399"/>
        <rFont val="Calibri"/>
        <family val="2"/>
        <scheme val="minor"/>
      </rPr>
      <t xml:space="preserve"> 2 Way Ball Valves 24 VAC </t>
    </r>
  </si>
  <si>
    <t>O72.1</t>
  </si>
  <si>
    <t>O72.2</t>
  </si>
  <si>
    <r>
      <t xml:space="preserve">CCS </t>
    </r>
    <r>
      <rPr>
        <b/>
        <sz val="11"/>
        <color rgb="FFFF0000"/>
        <rFont val="Calibri (Body)"/>
      </rPr>
      <t>Motorized</t>
    </r>
    <r>
      <rPr>
        <b/>
        <sz val="11"/>
        <color rgb="FF003399"/>
        <rFont val="Calibri"/>
        <family val="2"/>
        <scheme val="minor"/>
      </rPr>
      <t xml:space="preserve"> 2 Way Ball Valves 24 VAC 	</t>
    </r>
  </si>
  <si>
    <t>EMEC Electronic Injectors &amp; Parts</t>
  </si>
  <si>
    <r>
      <t>CCS-CWX</t>
    </r>
    <r>
      <rPr>
        <sz val="11"/>
        <color theme="1"/>
        <rFont val="Calibri (Body)"/>
      </rPr>
      <t xml:space="preserve"> </t>
    </r>
    <r>
      <rPr>
        <b/>
        <sz val="11"/>
        <color theme="1"/>
        <rFont val="Calibri (Body)"/>
      </rPr>
      <t>1/4"</t>
    </r>
    <r>
      <rPr>
        <sz val="10"/>
        <color theme="1"/>
        <rFont val="Calibri"/>
        <family val="2"/>
        <scheme val="minor"/>
      </rPr>
      <t xml:space="preserve"> 2-way Ball Valve 24 VAC </t>
    </r>
  </si>
  <si>
    <r>
      <t xml:space="preserve">CCS-CWX </t>
    </r>
    <r>
      <rPr>
        <b/>
        <sz val="11"/>
        <color theme="1"/>
        <rFont val="Calibri (Body)"/>
      </rPr>
      <t>1/2"</t>
    </r>
    <r>
      <rPr>
        <sz val="10"/>
        <color theme="1"/>
        <rFont val="Calibri"/>
        <family val="2"/>
        <scheme val="minor"/>
      </rPr>
      <t xml:space="preserve"> 2-way Ball Valve 24 VAC </t>
    </r>
  </si>
  <si>
    <r>
      <t xml:space="preserve">CCS-CWX </t>
    </r>
    <r>
      <rPr>
        <b/>
        <sz val="11"/>
        <color theme="1"/>
        <rFont val="Calibri (Body)"/>
      </rPr>
      <t>3/4</t>
    </r>
    <r>
      <rPr>
        <sz val="11"/>
        <color theme="1"/>
        <rFont val="Calibri (Body)"/>
      </rPr>
      <t>"</t>
    </r>
    <r>
      <rPr>
        <sz val="10"/>
        <color theme="1"/>
        <rFont val="Calibri"/>
        <family val="2"/>
        <scheme val="minor"/>
      </rPr>
      <t xml:space="preserve"> 2-way Ball Valve 24 VAC </t>
    </r>
  </si>
  <si>
    <t xml:space="preserve">CCS-CTB 3" 2-way Ball Valve 24VAC 	</t>
  </si>
  <si>
    <t xml:space="preserve">CCS-CTB 2" 2-way Ball Valve 24 VAC 	</t>
  </si>
  <si>
    <t>Ebara CDU 70/3NB, 1-1/2hp</t>
  </si>
  <si>
    <t>Ebara CDU 200/5NB, 3hp</t>
  </si>
  <si>
    <t>Ebara 3U-32-160BNB, 5hp</t>
  </si>
  <si>
    <t>Ebara 3U-32-160BNB, 7.5hp</t>
  </si>
  <si>
    <t>E6</t>
  </si>
  <si>
    <t>E7</t>
  </si>
  <si>
    <t>GRV-IMAI-8 Sourcing 8 CH mA Input  (An)</t>
  </si>
  <si>
    <t>GRV-OACS-12. AC digital output, 12 CH</t>
  </si>
  <si>
    <t>ORP Std Solution, 475 mV 500 ml</t>
  </si>
  <si>
    <r>
      <t xml:space="preserve">Opto </t>
    </r>
    <r>
      <rPr>
        <b/>
        <sz val="11"/>
        <color rgb="FFFF0000"/>
        <rFont val="Calibri (Body)"/>
      </rPr>
      <t>Groov</t>
    </r>
    <r>
      <rPr>
        <b/>
        <sz val="11"/>
        <color rgb="FF003399"/>
        <rFont val="Calibri"/>
        <family val="2"/>
        <scheme val="minor"/>
      </rPr>
      <t xml:space="preserve"> Cards</t>
    </r>
  </si>
  <si>
    <r>
      <t xml:space="preserve">Ebara </t>
    </r>
    <r>
      <rPr>
        <b/>
        <sz val="11"/>
        <color rgb="FFFF0000"/>
        <rFont val="Calibri (Body)"/>
      </rPr>
      <t>Irrigation</t>
    </r>
    <r>
      <rPr>
        <b/>
        <sz val="11"/>
        <color rgb="FF003399"/>
        <rFont val="Calibri"/>
        <family val="2"/>
        <scheme val="minor"/>
      </rPr>
      <t xml:space="preserve"> Pumps (3 phase)</t>
    </r>
  </si>
  <si>
    <t>20976 VMC3 Complete</t>
  </si>
  <si>
    <t>Anderson Check Valves</t>
  </si>
  <si>
    <t>FA1</t>
  </si>
  <si>
    <t>FA2</t>
  </si>
  <si>
    <r>
      <t xml:space="preserve">CCS Head #4 HC (40ml) </t>
    </r>
    <r>
      <rPr>
        <sz val="10"/>
        <color theme="1"/>
        <rFont val="Calibri (Body)"/>
      </rPr>
      <t>(EPDM)</t>
    </r>
  </si>
  <si>
    <t>O10</t>
  </si>
  <si>
    <t>An-11651 Dual check valve (O3)</t>
  </si>
  <si>
    <t>Air Solenoid for An Injector</t>
  </si>
  <si>
    <r>
      <t>1/2" Foot Valve/Flush Fitting</t>
    </r>
    <r>
      <rPr>
        <sz val="11"/>
        <color theme="1"/>
        <rFont val="Calibri (Body)"/>
      </rPr>
      <t xml:space="preserve"> (13341)</t>
    </r>
  </si>
  <si>
    <r>
      <t xml:space="preserve">C-4010 DIN </t>
    </r>
    <r>
      <rPr>
        <sz val="10"/>
        <color theme="1"/>
        <rFont val="Calibri (Body)"/>
      </rPr>
      <t>Connector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 (Body)"/>
      </rPr>
      <t>W/M3X30</t>
    </r>
    <r>
      <rPr>
        <sz val="12"/>
        <color theme="1"/>
        <rFont val="Calibri"/>
        <family val="2"/>
        <scheme val="minor"/>
      </rPr>
      <t xml:space="preserve"> Screw</t>
    </r>
  </si>
  <si>
    <t>EM15</t>
  </si>
  <si>
    <t>EM16</t>
  </si>
  <si>
    <t>F20</t>
  </si>
  <si>
    <t>HFM-OS Flat ORP sensor - 3-2735-60</t>
  </si>
  <si>
    <r>
      <t xml:space="preserve">Total </t>
    </r>
    <r>
      <rPr>
        <b/>
        <sz val="12"/>
        <color theme="1"/>
        <rFont val="Calibri"/>
        <family val="2"/>
        <scheme val="minor"/>
      </rPr>
      <t>USD</t>
    </r>
  </si>
  <si>
    <t xml:space="preserve">pH Buffer4.00 Flip Cap  60ml </t>
  </si>
  <si>
    <t>pH Buffer 7.00 Flip Cap, 60 mL</t>
  </si>
  <si>
    <t>pH Buffer 4.00 1 Liter</t>
  </si>
  <si>
    <t>pH Buffer 7.00 1 Liter</t>
  </si>
  <si>
    <t>Conductivity Std, 1413 uS/cm 60 mL</t>
  </si>
  <si>
    <t>Conductivity Std, 1413uS/cm 1Liter</t>
  </si>
  <si>
    <t>Misc Parts</t>
  </si>
  <si>
    <t>O71</t>
  </si>
  <si>
    <r>
      <t>PHD-02 0.3m Filter (wht)</t>
    </r>
    <r>
      <rPr>
        <sz val="10"/>
        <color theme="1"/>
        <rFont val="Calibri (Body)"/>
      </rPr>
      <t xml:space="preserve"> 1/4" fml NPT</t>
    </r>
  </si>
  <si>
    <r>
      <t xml:space="preserve">CCS-CTB 1" </t>
    </r>
    <r>
      <rPr>
        <sz val="10"/>
        <color theme="1"/>
        <rFont val="Calibri (Body)"/>
      </rPr>
      <t xml:space="preserve">2-way Ball Valve 24 VAC </t>
    </r>
  </si>
  <si>
    <r>
      <t xml:space="preserve">CCS-CTB 1-1/2" </t>
    </r>
    <r>
      <rPr>
        <sz val="10"/>
        <color theme="1"/>
        <rFont val="Calibri (Body)"/>
      </rPr>
      <t xml:space="preserve">2-way Ball Valve 24 VAC </t>
    </r>
  </si>
  <si>
    <t>Temp/Hum Aspirated Sensor &amp; 5' cbl</t>
  </si>
  <si>
    <t>21209 VMC3 IPF Check Valve</t>
  </si>
  <si>
    <r>
      <t xml:space="preserve">EMEC 02017291 PUMP HEAD "S" 8x12 PVDF FP (14, 16, 22x2) for </t>
    </r>
    <r>
      <rPr>
        <sz val="11"/>
        <color rgb="FF0070C0"/>
        <rFont val="Calibri (Body)"/>
      </rPr>
      <t>Standard Fertilizers</t>
    </r>
  </si>
  <si>
    <r>
      <t xml:space="preserve">EMEC 02025921 PUMP HEAD "S" 8x12 PP+EP+CE (14, 16, 22x2) for </t>
    </r>
    <r>
      <rPr>
        <sz val="11"/>
        <color rgb="FFC00000"/>
        <rFont val="Calibri (Body)"/>
      </rPr>
      <t>ALKALINE CHEMICAL</t>
    </r>
  </si>
  <si>
    <t>F18.1</t>
  </si>
  <si>
    <t>1/4" Pressure guage for HFM's</t>
  </si>
  <si>
    <r>
      <t xml:space="preserve">CCS Head #2 HC (20ml) Acid Inj </t>
    </r>
    <r>
      <rPr>
        <sz val="10"/>
        <color theme="1"/>
        <rFont val="Calibri (Body)"/>
      </rPr>
      <t>(teflon)</t>
    </r>
  </si>
  <si>
    <t xml:space="preserve">HFM-CRE EC  sensor SS 1.0 3-2821-1 </t>
  </si>
  <si>
    <t>HFM-PHS pH Sensor - 3-2726-HF-10 (Acid)</t>
  </si>
  <si>
    <t>F56</t>
  </si>
  <si>
    <t>HFM-WCRM Receiver</t>
  </si>
  <si>
    <t>F57</t>
  </si>
  <si>
    <t>HFM-TDR-310w Sensor</t>
  </si>
  <si>
    <t>F58</t>
  </si>
  <si>
    <t>F58.1</t>
  </si>
  <si>
    <t>HFM-WCTM-3 Transmitter (3 Chnl)</t>
  </si>
  <si>
    <t>HFM-WCTM Transmitter (Sngle Chnl)</t>
  </si>
  <si>
    <t>Single set (TDR-310w, Recvr, Trnsmtr)</t>
  </si>
  <si>
    <t>Soil Moisture/EC/Temp Sensors</t>
  </si>
  <si>
    <t>F59.1</t>
  </si>
  <si>
    <t>F59</t>
  </si>
  <si>
    <t>Triple set (TDR-310w x 3, Recvr, Trnsmtr)</t>
  </si>
  <si>
    <t>HFM-HSL S.S. HS Level Sensor w/Prgm</t>
  </si>
  <si>
    <t>F72.1</t>
  </si>
  <si>
    <t>F72.2</t>
  </si>
  <si>
    <t>EMEC   Parts</t>
  </si>
  <si>
    <t>EMEC Parts</t>
  </si>
  <si>
    <t>EMEC Face Cover</t>
  </si>
  <si>
    <t>EM17</t>
  </si>
  <si>
    <t>EM18</t>
  </si>
  <si>
    <t>F21</t>
  </si>
  <si>
    <t>HFM-FS Flow Sensor 3-2536P0</t>
  </si>
  <si>
    <t>F32</t>
  </si>
  <si>
    <t>Multi Meter - prgmbl - 99001P</t>
  </si>
  <si>
    <t>F14.22</t>
  </si>
  <si>
    <t>GRV-IMA-24 (24 Chl analog input card EPIC)</t>
  </si>
  <si>
    <t>F30</t>
  </si>
  <si>
    <t>FA3</t>
  </si>
  <si>
    <t>21010 VMC Rebuild Kit</t>
  </si>
  <si>
    <t>FA4</t>
  </si>
  <si>
    <t>20998 VMC3 Valve set (976 &amp; 209)</t>
  </si>
  <si>
    <t>O69.1</t>
  </si>
  <si>
    <t>24" touchscreen w/Win 10 IoT Comp</t>
  </si>
  <si>
    <t>HFM-PA pH/ORP Pre Amp - 3-2750-7</t>
  </si>
  <si>
    <r>
      <t xml:space="preserve">EMEC 07310971 INJECTION VALVE 8x10 PVDF FP (18, 19) for </t>
    </r>
    <r>
      <rPr>
        <sz val="11"/>
        <color rgb="FF0070C0"/>
        <rFont val="Calibri (Body)"/>
      </rPr>
      <t>Standard Fertilizers</t>
    </r>
  </si>
  <si>
    <r>
      <t>EMEC 07601741  Foot Valve &amp; Level Probe 8x12 PVDF FP (17, 22) for S</t>
    </r>
    <r>
      <rPr>
        <sz val="11"/>
        <color rgb="FF0070C0"/>
        <rFont val="Calibri (Body)"/>
      </rPr>
      <t>tandard Fertilizers</t>
    </r>
  </si>
  <si>
    <r>
      <t xml:space="preserve">EMEC 07350241 INJECTION VALVE 8x10 PP+EP+CE (18, 19) for </t>
    </r>
    <r>
      <rPr>
        <sz val="11"/>
        <color rgb="FFC00000"/>
        <rFont val="Calibri (Body)"/>
      </rPr>
      <t>ALKALINE CHEMICAL</t>
    </r>
  </si>
  <si>
    <r>
      <t xml:space="preserve">EMEC 07608231  Foot Valve &amp; Level Probe 8x12 PP+EP+CE (17, 22) for </t>
    </r>
    <r>
      <rPr>
        <sz val="11"/>
        <color rgb="FFC00000"/>
        <rFont val="Calibri (Body)"/>
      </rPr>
      <t>ALKALINE CHEMICAL</t>
    </r>
  </si>
  <si>
    <t>C41.11</t>
  </si>
  <si>
    <t>Temp &amp; Humidity  Sensor (New)</t>
  </si>
  <si>
    <t>CP1</t>
  </si>
  <si>
    <t xml:space="preserve">Custom Programming per hour </t>
  </si>
  <si>
    <t>HFM-PHS FLAT pH Sensor - 3-2724-10</t>
  </si>
  <si>
    <t>V_09-01-24</t>
  </si>
  <si>
    <t>F29.01</t>
  </si>
  <si>
    <t>FA8</t>
  </si>
  <si>
    <r>
      <t xml:space="preserve">1/4" Foot Valve/Flush Fitting </t>
    </r>
    <r>
      <rPr>
        <sz val="10"/>
        <color theme="1"/>
        <rFont val="Calibri (Body)"/>
      </rPr>
      <t>(</t>
    </r>
    <r>
      <rPr>
        <sz val="11"/>
        <color theme="1"/>
        <rFont val="Calibri (Body)"/>
      </rPr>
      <t>13334</t>
    </r>
    <r>
      <rPr>
        <sz val="10"/>
        <color theme="1"/>
        <rFont val="Calibri (Body)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</si>
</sst>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###\ ####\ ####\ ####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sz val="10"/>
      <color theme="1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 (Body)"/>
    </font>
    <font>
      <b/>
      <sz val="11"/>
      <name val="Calibri"/>
      <family val="2"/>
      <scheme val="minor"/>
    </font>
    <font>
      <sz val="10"/>
      <color theme="1"/>
      <name val="Calibri (Body)"/>
    </font>
    <font>
      <sz val="11"/>
      <color rgb="FF0070C0"/>
      <name val="Calibri (Body)"/>
    </font>
    <font>
      <sz val="11"/>
      <color rgb="FFC00000"/>
      <name val="Calibri (Body)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CCE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44" fontId="0" fillId="0" borderId="0" xfId="2" applyFont="1"/>
    <xf numFmtId="44" fontId="0" fillId="0" borderId="0" xfId="0" applyNumberFormat="1"/>
    <xf numFmtId="0" fontId="0" fillId="0" borderId="1" xfId="0" applyBorder="1"/>
    <xf numFmtId="44" fontId="0" fillId="0" borderId="1" xfId="2" applyFont="1" applyBorder="1"/>
    <xf numFmtId="44" fontId="0" fillId="0" borderId="1" xfId="0" applyNumberFormat="1" applyBorder="1"/>
    <xf numFmtId="44" fontId="2" fillId="0" borderId="0" xfId="2" applyFont="1"/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5" borderId="0" xfId="0" applyFill="1"/>
    <xf numFmtId="44" fontId="0" fillId="5" borderId="0" xfId="2" applyFont="1" applyFill="1"/>
    <xf numFmtId="0" fontId="4" fillId="0" borderId="2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8" fillId="0" borderId="0" xfId="0" applyFont="1" applyAlignment="1">
      <alignment horizontal="right"/>
    </xf>
    <xf numFmtId="44" fontId="0" fillId="0" borderId="0" xfId="2" applyFont="1" applyAlignment="1">
      <alignment horizontal="right"/>
    </xf>
    <xf numFmtId="0" fontId="2" fillId="0" borderId="1" xfId="0" applyFont="1" applyBorder="1"/>
    <xf numFmtId="164" fontId="0" fillId="0" borderId="1" xfId="1" applyNumberFormat="1" applyFont="1" applyBorder="1"/>
    <xf numFmtId="44" fontId="3" fillId="0" borderId="1" xfId="2" applyFont="1" applyBorder="1" applyAlignment="1">
      <alignment horizontal="right" vertical="center"/>
    </xf>
    <xf numFmtId="44" fontId="3" fillId="0" borderId="1" xfId="2" applyFont="1" applyBorder="1" applyAlignment="1">
      <alignment horizontal="right" vertical="center" wrapText="1"/>
    </xf>
    <xf numFmtId="44" fontId="4" fillId="0" borderId="3" xfId="2" applyFont="1" applyBorder="1" applyAlignment="1">
      <alignment horizontal="right" vertical="center"/>
    </xf>
    <xf numFmtId="44" fontId="4" fillId="0" borderId="5" xfId="2" applyFont="1" applyBorder="1" applyAlignment="1">
      <alignment horizontal="right" vertical="center"/>
    </xf>
    <xf numFmtId="44" fontId="4" fillId="0" borderId="1" xfId="2" applyFont="1" applyBorder="1" applyAlignment="1">
      <alignment horizontal="right" vertical="center"/>
    </xf>
    <xf numFmtId="44" fontId="6" fillId="0" borderId="1" xfId="2" applyFont="1" applyBorder="1"/>
    <xf numFmtId="44" fontId="4" fillId="0" borderId="0" xfId="2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horizontal="left"/>
    </xf>
    <xf numFmtId="44" fontId="14" fillId="0" borderId="0" xfId="2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/>
    <xf numFmtId="0" fontId="17" fillId="0" borderId="0" xfId="0" applyFont="1" applyAlignment="1">
      <alignment horizontal="right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14" fontId="0" fillId="6" borderId="1" xfId="0" applyNumberForma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164" fontId="0" fillId="0" borderId="1" xfId="0" applyNumberFormat="1" applyBorder="1"/>
    <xf numFmtId="0" fontId="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5" fillId="4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6" xfId="0" applyFont="1" applyBorder="1"/>
    <xf numFmtId="0" fontId="4" fillId="0" borderId="3" xfId="0" applyFont="1" applyBorder="1"/>
    <xf numFmtId="0" fontId="6" fillId="0" borderId="2" xfId="0" applyFont="1" applyBorder="1"/>
    <xf numFmtId="0" fontId="6" fillId="0" borderId="6" xfId="0" applyFont="1" applyBorder="1"/>
    <xf numFmtId="0" fontId="6" fillId="0" borderId="3" xfId="0" applyFont="1" applyBorder="1"/>
    <xf numFmtId="0" fontId="11" fillId="0" borderId="0" xfId="0" applyFont="1" applyAlignment="1">
      <alignment horizontal="center"/>
    </xf>
    <xf numFmtId="0" fontId="5" fillId="4" borderId="2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44" fontId="4" fillId="0" borderId="3" xfId="0" applyNumberFormat="1" applyFont="1" applyBorder="1"/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4" fillId="0" borderId="1" xfId="0" applyFont="1" applyBorder="1"/>
    <xf numFmtId="0" fontId="6" fillId="0" borderId="1" xfId="0" applyFont="1" applyBorder="1"/>
    <xf numFmtId="0" fontId="5" fillId="4" borderId="1" xfId="0" applyFont="1" applyFill="1" applyBorder="1" applyAlignment="1">
      <alignment vertical="center"/>
    </xf>
    <xf numFmtId="44" fontId="3" fillId="0" borderId="2" xfId="2" applyFont="1" applyBorder="1" applyAlignment="1">
      <alignment horizontal="right" vertical="center"/>
    </xf>
    <xf numFmtId="0" fontId="0" fillId="0" borderId="6" xfId="0" applyBorder="1" applyProtection="1">
      <protection locked="0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3" fillId="0" borderId="2" xfId="0" applyFont="1" applyBorder="1" applyAlignment="1">
      <alignment horizontal="left" vertical="center"/>
    </xf>
    <xf numFmtId="0" fontId="0" fillId="0" borderId="3" xfId="0" applyBorder="1"/>
    <xf numFmtId="44" fontId="0" fillId="0" borderId="1" xfId="2" applyFont="1" applyBorder="1" applyAlignment="1"/>
    <xf numFmtId="0" fontId="0" fillId="2" borderId="3" xfId="0" applyFill="1" applyBorder="1" applyAlignment="1">
      <alignment vertical="center"/>
    </xf>
    <xf numFmtId="44" fontId="0" fillId="0" borderId="10" xfId="2" applyFont="1" applyBorder="1"/>
    <xf numFmtId="0" fontId="0" fillId="0" borderId="11" xfId="0" applyBorder="1"/>
    <xf numFmtId="0" fontId="3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3" xfId="0" applyFont="1" applyBorder="1"/>
    <xf numFmtId="0" fontId="0" fillId="0" borderId="3" xfId="0" applyBorder="1" applyProtection="1">
      <protection locked="0"/>
    </xf>
    <xf numFmtId="44" fontId="0" fillId="0" borderId="1" xfId="2" applyFont="1" applyBorder="1" applyProtection="1">
      <protection locked="0"/>
    </xf>
    <xf numFmtId="44" fontId="4" fillId="0" borderId="3" xfId="0" applyNumberFormat="1" applyFont="1" applyBorder="1" applyProtection="1">
      <protection locked="0"/>
    </xf>
    <xf numFmtId="44" fontId="0" fillId="0" borderId="1" xfId="2" applyFont="1" applyBorder="1" applyProtection="1"/>
    <xf numFmtId="0" fontId="0" fillId="2" borderId="1" xfId="0" applyFill="1" applyBorder="1" applyAlignment="1">
      <alignment vertical="center"/>
    </xf>
    <xf numFmtId="0" fontId="27" fillId="0" borderId="2" xfId="0" applyFont="1" applyBorder="1" applyAlignment="1">
      <alignment horizontal="left" vertical="center"/>
    </xf>
    <xf numFmtId="0" fontId="27" fillId="0" borderId="1" xfId="0" applyFont="1" applyBorder="1"/>
    <xf numFmtId="0" fontId="0" fillId="0" borderId="1" xfId="0" applyBorder="1" applyAlignment="1">
      <alignment vertical="center"/>
    </xf>
    <xf numFmtId="44" fontId="20" fillId="0" borderId="1" xfId="0" applyNumberFormat="1" applyFont="1" applyBorder="1"/>
    <xf numFmtId="44" fontId="3" fillId="0" borderId="1" xfId="2" applyFont="1" applyBorder="1" applyAlignment="1"/>
    <xf numFmtId="0" fontId="3" fillId="0" borderId="1" xfId="0" applyFont="1" applyBorder="1" applyProtection="1">
      <protection locked="0"/>
    </xf>
    <xf numFmtId="44" fontId="3" fillId="0" borderId="1" xfId="0" applyNumberFormat="1" applyFont="1" applyBorder="1"/>
    <xf numFmtId="0" fontId="27" fillId="3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44" fontId="3" fillId="0" borderId="1" xfId="2" applyFont="1" applyBorder="1"/>
    <xf numFmtId="0" fontId="3" fillId="0" borderId="3" xfId="0" applyFont="1" applyBorder="1" applyProtection="1"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6" borderId="2" xfId="0" applyFill="1" applyBorder="1" applyAlignment="1" applyProtection="1">
      <alignment horizontal="left"/>
      <protection locked="0"/>
    </xf>
    <xf numFmtId="0" fontId="0" fillId="6" borderId="6" xfId="0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4" fontId="12" fillId="7" borderId="2" xfId="2" applyFont="1" applyFill="1" applyBorder="1" applyAlignment="1">
      <alignment horizontal="center" wrapText="1"/>
    </xf>
    <xf numFmtId="44" fontId="12" fillId="7" borderId="6" xfId="2" applyFont="1" applyFill="1" applyBorder="1" applyAlignment="1">
      <alignment horizontal="center" wrapText="1"/>
    </xf>
    <xf numFmtId="44" fontId="12" fillId="7" borderId="3" xfId="2" applyFont="1" applyFill="1" applyBorder="1" applyAlignment="1">
      <alignment horizontal="center" wrapText="1"/>
    </xf>
    <xf numFmtId="165" fontId="0" fillId="6" borderId="1" xfId="0" applyNumberFormat="1" applyFill="1" applyBorder="1" applyAlignment="1" applyProtection="1">
      <alignment horizontal="left"/>
      <protection locked="0"/>
    </xf>
    <xf numFmtId="0" fontId="5" fillId="4" borderId="6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15" fillId="0" borderId="0" xfId="0" applyFont="1" applyAlignment="1">
      <alignment horizontal="center"/>
    </xf>
    <xf numFmtId="44" fontId="12" fillId="7" borderId="7" xfId="2" applyFont="1" applyFill="1" applyBorder="1" applyAlignment="1">
      <alignment horizontal="center" wrapText="1"/>
    </xf>
    <xf numFmtId="44" fontId="12" fillId="7" borderId="0" xfId="2" applyFont="1" applyFill="1" applyBorder="1" applyAlignment="1">
      <alignment horizontal="center" wrapText="1"/>
    </xf>
    <xf numFmtId="44" fontId="12" fillId="0" borderId="7" xfId="2" applyFont="1" applyBorder="1" applyAlignment="1">
      <alignment horizontal="center" wrapText="1"/>
    </xf>
    <xf numFmtId="44" fontId="12" fillId="0" borderId="0" xfId="2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/>
    </xf>
    <xf numFmtId="0" fontId="0" fillId="2" borderId="3" xfId="0" applyFill="1" applyBorder="1" applyAlignment="1" applyProtection="1">
      <alignment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1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CCEC"/>
      <color rgb="FFC5FF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</xdr:colOff>
      <xdr:row>65</xdr:row>
      <xdr:rowOff>251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6CCED2-9B0A-E64D-9A15-AB2CE7D882ED}"/>
            </a:ext>
          </a:extLst>
        </xdr:cNvPr>
        <xdr:cNvSpPr txBox="1"/>
      </xdr:nvSpPr>
      <xdr:spPr>
        <a:xfrm>
          <a:off x="2946551" y="120836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2794</xdr:colOff>
      <xdr:row>60</xdr:row>
      <xdr:rowOff>252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FEEE00-16A3-4445-92E4-A466EC148EA6}"/>
            </a:ext>
          </a:extLst>
        </xdr:cNvPr>
        <xdr:cNvSpPr txBox="1"/>
      </xdr:nvSpPr>
      <xdr:spPr>
        <a:xfrm>
          <a:off x="2946551" y="110558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7342</xdr:colOff>
      <xdr:row>0</xdr:row>
      <xdr:rowOff>0</xdr:rowOff>
    </xdr:from>
    <xdr:to>
      <xdr:col>3</xdr:col>
      <xdr:colOff>780213</xdr:colOff>
      <xdr:row>4</xdr:row>
      <xdr:rowOff>68565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D7A4919-E3C0-94D9-AE3D-FE55BA0CE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2" y="0"/>
          <a:ext cx="3716628" cy="890762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65</xdr:row>
      <xdr:rowOff>252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9EB277-6C93-A740-A8AB-338DAD0CFC28}"/>
            </a:ext>
          </a:extLst>
        </xdr:cNvPr>
        <xdr:cNvSpPr txBox="1"/>
      </xdr:nvSpPr>
      <xdr:spPr>
        <a:xfrm>
          <a:off x="7987052" y="12083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2794</xdr:colOff>
      <xdr:row>50</xdr:row>
      <xdr:rowOff>252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8252DF9-8669-934B-AE73-CEBFD7275EE1}"/>
            </a:ext>
          </a:extLst>
        </xdr:cNvPr>
        <xdr:cNvSpPr txBox="1"/>
      </xdr:nvSpPr>
      <xdr:spPr>
        <a:xfrm>
          <a:off x="2946551" y="112614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2680291</xdr:colOff>
      <xdr:row>57</xdr:row>
      <xdr:rowOff>251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D0E952-5BF4-F946-90D0-30EA383C59B6}"/>
            </a:ext>
          </a:extLst>
        </xdr:cNvPr>
        <xdr:cNvSpPr txBox="1"/>
      </xdr:nvSpPr>
      <xdr:spPr>
        <a:xfrm>
          <a:off x="2946991" y="121414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2680291</xdr:colOff>
      <xdr:row>52</xdr:row>
      <xdr:rowOff>252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494F71-E94C-D843-BFEF-05E3559E6358}"/>
            </a:ext>
          </a:extLst>
        </xdr:cNvPr>
        <xdr:cNvSpPr txBox="1"/>
      </xdr:nvSpPr>
      <xdr:spPr>
        <a:xfrm>
          <a:off x="2946991" y="11125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66070</xdr:colOff>
      <xdr:row>0</xdr:row>
      <xdr:rowOff>88092</xdr:rowOff>
    </xdr:from>
    <xdr:to>
      <xdr:col>4</xdr:col>
      <xdr:colOff>126860</xdr:colOff>
      <xdr:row>4</xdr:row>
      <xdr:rowOff>156657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93CEF6-0E06-8644-AEE4-4FACC3702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70" y="88092"/>
          <a:ext cx="3718390" cy="881365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57</xdr:row>
      <xdr:rowOff>252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728EC7D-C0C2-494E-BC83-3CA364382CA3}"/>
            </a:ext>
          </a:extLst>
        </xdr:cNvPr>
        <xdr:cNvSpPr txBox="1"/>
      </xdr:nvSpPr>
      <xdr:spPr>
        <a:xfrm>
          <a:off x="7721600" y="1214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581B-3F57-B443-AE6B-BFB5566B376F}">
  <sheetPr>
    <pageSetUpPr fitToPage="1"/>
  </sheetPr>
  <dimension ref="A1:X82"/>
  <sheetViews>
    <sheetView showGridLines="0" tabSelected="1" zoomScale="139" zoomScaleNormal="139" zoomScaleSheetLayoutView="142" workbookViewId="0">
      <pane xSplit="1" ySplit="12" topLeftCell="B13" activePane="bottomRight" state="frozen"/>
      <selection pane="topRight" activeCell="B1" sqref="B1"/>
      <selection pane="bottomLeft" activeCell="A8" sqref="A8"/>
      <selection pane="bottomRight" activeCell="H16" sqref="H16"/>
    </sheetView>
  </sheetViews>
  <sheetFormatPr baseColWidth="10" defaultRowHeight="16" x14ac:dyDescent="0.2"/>
  <cols>
    <col min="1" max="1" width="6.6640625" style="18" bestFit="1" customWidth="1"/>
    <col min="2" max="2" width="13.6640625" style="18" customWidth="1"/>
    <col min="3" max="3" width="18.33203125" customWidth="1"/>
    <col min="4" max="4" width="10.6640625" customWidth="1"/>
    <col min="5" max="5" width="6" customWidth="1"/>
    <col min="6" max="6" width="10.1640625" bestFit="1" customWidth="1"/>
    <col min="7" max="7" width="7.33203125" customWidth="1"/>
    <col min="8" max="8" width="32" customWidth="1"/>
    <col min="9" max="9" width="12.1640625" style="2" bestFit="1" customWidth="1"/>
    <col min="11" max="11" width="13" customWidth="1"/>
  </cols>
  <sheetData>
    <row r="1" spans="1:11" x14ac:dyDescent="0.2">
      <c r="K1" s="20" t="s">
        <v>68</v>
      </c>
    </row>
    <row r="2" spans="1:11" x14ac:dyDescent="0.2">
      <c r="K2" s="20" t="s">
        <v>69</v>
      </c>
    </row>
    <row r="3" spans="1:11" x14ac:dyDescent="0.2">
      <c r="K3" s="20" t="s">
        <v>70</v>
      </c>
    </row>
    <row r="4" spans="1:11" ht="16" customHeight="1" x14ac:dyDescent="0.2">
      <c r="K4" s="20" t="s">
        <v>71</v>
      </c>
    </row>
    <row r="5" spans="1:11" ht="16" customHeight="1" x14ac:dyDescent="0.35">
      <c r="C5" s="31"/>
      <c r="D5" s="31"/>
      <c r="E5" s="31"/>
      <c r="F5" s="31"/>
      <c r="G5" s="31"/>
      <c r="H5" s="31"/>
      <c r="I5" s="31"/>
      <c r="K5" s="46" t="s">
        <v>72</v>
      </c>
    </row>
    <row r="6" spans="1:11" ht="29" x14ac:dyDescent="0.35">
      <c r="B6" s="129" t="s">
        <v>87</v>
      </c>
      <c r="C6" s="129"/>
      <c r="D6" s="129"/>
      <c r="E6" s="129"/>
      <c r="F6" s="129"/>
      <c r="G6" s="129"/>
      <c r="H6" s="129"/>
      <c r="I6" s="129"/>
      <c r="K6" s="20"/>
    </row>
    <row r="7" spans="1:11" ht="16" customHeight="1" x14ac:dyDescent="0.2">
      <c r="A7" s="128" t="s">
        <v>116</v>
      </c>
      <c r="B7" s="128"/>
      <c r="C7" s="125"/>
      <c r="D7" s="126"/>
      <c r="E7" s="127"/>
      <c r="F7" s="128" t="s">
        <v>77</v>
      </c>
      <c r="G7" s="128"/>
      <c r="H7" s="65"/>
      <c r="I7" s="47" t="s">
        <v>75</v>
      </c>
      <c r="J7" s="43"/>
      <c r="K7" s="66"/>
    </row>
    <row r="8" spans="1:11" ht="16" customHeight="1" x14ac:dyDescent="0.2">
      <c r="A8" s="128" t="s">
        <v>80</v>
      </c>
      <c r="B8" s="128"/>
      <c r="C8" s="125"/>
      <c r="D8" s="126"/>
      <c r="E8" s="127"/>
      <c r="F8" s="128" t="s">
        <v>78</v>
      </c>
      <c r="G8" s="128"/>
      <c r="H8" s="65"/>
      <c r="I8" s="4" t="s">
        <v>117</v>
      </c>
      <c r="J8" s="134"/>
      <c r="K8" s="134"/>
    </row>
    <row r="9" spans="1:11" ht="16" customHeight="1" x14ac:dyDescent="0.2">
      <c r="A9" s="128" t="s">
        <v>81</v>
      </c>
      <c r="B9" s="128"/>
      <c r="C9" s="125"/>
      <c r="D9" s="126"/>
      <c r="E9" s="127"/>
      <c r="F9" s="128" t="s">
        <v>79</v>
      </c>
      <c r="G9" s="128"/>
      <c r="H9" s="65"/>
      <c r="I9" s="4" t="s">
        <v>118</v>
      </c>
      <c r="J9" s="37"/>
      <c r="K9" s="37"/>
    </row>
    <row r="10" spans="1:11" ht="16" customHeight="1" x14ac:dyDescent="0.2">
      <c r="A10" s="128" t="s">
        <v>82</v>
      </c>
      <c r="B10" s="128"/>
      <c r="C10" s="125"/>
      <c r="D10" s="126"/>
      <c r="E10" s="127"/>
      <c r="F10" s="128" t="s">
        <v>85</v>
      </c>
      <c r="G10" s="128"/>
      <c r="H10" s="65"/>
      <c r="I10" s="131" t="s">
        <v>90</v>
      </c>
      <c r="J10" s="132"/>
      <c r="K10" s="133"/>
    </row>
    <row r="11" spans="1:11" x14ac:dyDescent="0.2">
      <c r="A11" s="128" t="s">
        <v>83</v>
      </c>
      <c r="B11" s="128"/>
      <c r="C11" s="125"/>
      <c r="D11" s="126"/>
      <c r="E11" s="127"/>
      <c r="F11" s="128" t="s">
        <v>84</v>
      </c>
      <c r="G11" s="128"/>
      <c r="H11" s="37"/>
      <c r="I11" s="78" t="s">
        <v>91</v>
      </c>
      <c r="J11" s="79"/>
      <c r="K11" s="36" t="s">
        <v>219</v>
      </c>
    </row>
    <row r="12" spans="1:11" s="35" customFormat="1" ht="16" customHeight="1" x14ac:dyDescent="0.25">
      <c r="A12" s="32" t="s">
        <v>3</v>
      </c>
      <c r="B12" s="130" t="s">
        <v>88</v>
      </c>
      <c r="C12" s="130"/>
      <c r="D12" s="130"/>
      <c r="E12" s="130"/>
      <c r="F12" s="34"/>
      <c r="G12" s="34"/>
      <c r="H12" s="34"/>
      <c r="I12" s="33" t="s">
        <v>44</v>
      </c>
      <c r="J12" s="34" t="s">
        <v>4</v>
      </c>
      <c r="K12" s="34" t="s">
        <v>5</v>
      </c>
    </row>
    <row r="13" spans="1:11" s="1" customFormat="1" x14ac:dyDescent="0.2">
      <c r="B13" s="69" t="s">
        <v>30</v>
      </c>
      <c r="C13" s="69"/>
      <c r="D13" s="61" t="s">
        <v>44</v>
      </c>
      <c r="E13" s="62" t="s">
        <v>4</v>
      </c>
      <c r="F13" s="62" t="s">
        <v>5</v>
      </c>
      <c r="G13" s="74" t="s">
        <v>3</v>
      </c>
      <c r="H13" s="57" t="s">
        <v>141</v>
      </c>
      <c r="I13" s="7"/>
    </row>
    <row r="14" spans="1:11" x14ac:dyDescent="0.2">
      <c r="A14" s="17" t="s">
        <v>0</v>
      </c>
      <c r="B14" s="108" t="s">
        <v>172</v>
      </c>
      <c r="C14" s="110"/>
      <c r="D14" s="76">
        <v>949</v>
      </c>
      <c r="E14" s="38"/>
      <c r="F14" s="91">
        <f>E14*D14</f>
        <v>0</v>
      </c>
      <c r="G14" s="4" t="s">
        <v>142</v>
      </c>
      <c r="H14" s="75" t="s">
        <v>140</v>
      </c>
      <c r="I14" s="5">
        <v>374</v>
      </c>
      <c r="J14" s="38"/>
      <c r="K14" s="6">
        <f>J14*I14</f>
        <v>0</v>
      </c>
    </row>
    <row r="15" spans="1:11" x14ac:dyDescent="0.2">
      <c r="A15" s="17" t="s">
        <v>1</v>
      </c>
      <c r="B15" s="108" t="s">
        <v>144</v>
      </c>
      <c r="C15" s="110"/>
      <c r="D15" s="76">
        <v>1100</v>
      </c>
      <c r="E15" s="38"/>
      <c r="F15" s="91">
        <f t="shared" ref="F15:F19" si="0">E15*D15</f>
        <v>0</v>
      </c>
      <c r="G15" s="4" t="s">
        <v>143</v>
      </c>
      <c r="H15" s="75" t="s">
        <v>167</v>
      </c>
      <c r="I15" s="5">
        <v>125</v>
      </c>
      <c r="J15" s="38"/>
      <c r="K15" s="6">
        <f t="shared" ref="K15:K19" si="1">J15*I15</f>
        <v>0</v>
      </c>
    </row>
    <row r="16" spans="1:11" x14ac:dyDescent="0.2">
      <c r="A16" s="17" t="s">
        <v>221</v>
      </c>
      <c r="B16" s="108" t="s">
        <v>222</v>
      </c>
      <c r="C16" s="110"/>
      <c r="D16" s="76">
        <v>45</v>
      </c>
      <c r="E16" s="38"/>
      <c r="F16" s="91">
        <f t="shared" si="0"/>
        <v>0</v>
      </c>
      <c r="G16" s="87"/>
      <c r="H16" s="164"/>
      <c r="I16" s="84"/>
      <c r="J16" s="38"/>
      <c r="K16" s="6">
        <f t="shared" si="1"/>
        <v>0</v>
      </c>
    </row>
    <row r="17" spans="1:12" x14ac:dyDescent="0.2">
      <c r="A17" s="17" t="s">
        <v>2</v>
      </c>
      <c r="B17" s="108" t="s">
        <v>148</v>
      </c>
      <c r="C17" s="110"/>
      <c r="D17" s="76">
        <v>45</v>
      </c>
      <c r="E17" s="38"/>
      <c r="F17" s="91">
        <f t="shared" ref="F17:F18" si="2">E17*D17</f>
        <v>0</v>
      </c>
      <c r="G17" s="87" t="s">
        <v>203</v>
      </c>
      <c r="H17" s="77" t="s">
        <v>204</v>
      </c>
      <c r="I17" s="5">
        <v>57</v>
      </c>
      <c r="J17" s="38"/>
      <c r="K17" s="6">
        <f t="shared" ref="K17:K18" si="3">J17*I17</f>
        <v>0</v>
      </c>
    </row>
    <row r="18" spans="1:12" x14ac:dyDescent="0.2">
      <c r="A18" s="17" t="s">
        <v>189</v>
      </c>
      <c r="B18" s="108" t="s">
        <v>147</v>
      </c>
      <c r="C18" s="110"/>
      <c r="D18" s="76">
        <v>150</v>
      </c>
      <c r="E18" s="38"/>
      <c r="F18" s="91">
        <f t="shared" si="2"/>
        <v>0</v>
      </c>
      <c r="G18" s="87" t="s">
        <v>145</v>
      </c>
      <c r="H18" s="77" t="s">
        <v>146</v>
      </c>
      <c r="I18" s="5">
        <v>150</v>
      </c>
      <c r="J18" s="38"/>
      <c r="K18" s="6">
        <f t="shared" si="3"/>
        <v>0</v>
      </c>
    </row>
    <row r="19" spans="1:12" x14ac:dyDescent="0.2">
      <c r="A19" s="17" t="s">
        <v>205</v>
      </c>
      <c r="B19" s="108" t="s">
        <v>206</v>
      </c>
      <c r="C19" s="110"/>
      <c r="D19" s="76">
        <v>420</v>
      </c>
      <c r="E19" s="38"/>
      <c r="F19" s="91">
        <f t="shared" si="0"/>
        <v>0</v>
      </c>
      <c r="G19" s="87" t="s">
        <v>190</v>
      </c>
      <c r="H19" s="77" t="s">
        <v>149</v>
      </c>
      <c r="I19" s="5">
        <v>24</v>
      </c>
      <c r="J19" s="38"/>
      <c r="K19" s="6">
        <f t="shared" si="1"/>
        <v>0</v>
      </c>
    </row>
    <row r="20" spans="1:12" x14ac:dyDescent="0.2">
      <c r="A20" s="16"/>
      <c r="B20" s="111" t="s">
        <v>123</v>
      </c>
      <c r="C20" s="111"/>
      <c r="D20" s="111"/>
      <c r="E20" s="111"/>
      <c r="F20" s="111"/>
      <c r="G20" s="111"/>
      <c r="H20" s="111"/>
      <c r="I20" s="7"/>
      <c r="J20" s="39"/>
      <c r="K20" s="1"/>
    </row>
    <row r="21" spans="1:12" x14ac:dyDescent="0.2">
      <c r="A21" s="88" t="s">
        <v>31</v>
      </c>
      <c r="B21" s="120" t="s">
        <v>32</v>
      </c>
      <c r="C21" s="121"/>
      <c r="D21" s="121"/>
      <c r="E21" s="121"/>
      <c r="F21" s="121"/>
      <c r="G21" s="121"/>
      <c r="H21" s="122"/>
      <c r="I21" s="24">
        <v>1300</v>
      </c>
      <c r="J21" s="38"/>
      <c r="K21" s="6">
        <f>J21*I21</f>
        <v>0</v>
      </c>
    </row>
    <row r="22" spans="1:12" x14ac:dyDescent="0.2">
      <c r="A22" s="88" t="s">
        <v>37</v>
      </c>
      <c r="B22" s="120" t="s">
        <v>38</v>
      </c>
      <c r="C22" s="121"/>
      <c r="D22" s="121"/>
      <c r="E22" s="121"/>
      <c r="F22" s="121"/>
      <c r="G22" s="121"/>
      <c r="H22" s="122"/>
      <c r="I22" s="24">
        <v>1</v>
      </c>
      <c r="J22" s="38"/>
      <c r="K22" s="6">
        <f t="shared" ref="K22:K23" si="4">J22*I22</f>
        <v>0</v>
      </c>
    </row>
    <row r="23" spans="1:12" x14ac:dyDescent="0.2">
      <c r="A23" s="88" t="s">
        <v>33</v>
      </c>
      <c r="B23" s="120" t="s">
        <v>168</v>
      </c>
      <c r="C23" s="121"/>
      <c r="D23" s="121"/>
      <c r="E23" s="121"/>
      <c r="F23" s="121"/>
      <c r="G23" s="121"/>
      <c r="H23" s="122"/>
      <c r="I23" s="24">
        <v>477.25</v>
      </c>
      <c r="J23" s="38"/>
      <c r="K23" s="6">
        <f t="shared" si="4"/>
        <v>0</v>
      </c>
      <c r="L23" s="3"/>
    </row>
    <row r="24" spans="1:12" x14ac:dyDescent="0.2">
      <c r="A24" s="88" t="s">
        <v>150</v>
      </c>
      <c r="B24" s="120" t="s">
        <v>210</v>
      </c>
      <c r="C24" s="121"/>
      <c r="D24" s="121"/>
      <c r="E24" s="121"/>
      <c r="F24" s="121"/>
      <c r="G24" s="121"/>
      <c r="H24" s="122"/>
      <c r="I24" s="24">
        <v>50.75</v>
      </c>
      <c r="J24" s="38"/>
      <c r="K24" s="6">
        <f t="shared" ref="K24" si="5">J24*I24</f>
        <v>0</v>
      </c>
      <c r="L24" s="3"/>
    </row>
    <row r="25" spans="1:12" x14ac:dyDescent="0.2">
      <c r="A25" s="88" t="s">
        <v>151</v>
      </c>
      <c r="B25" s="120" t="s">
        <v>211</v>
      </c>
      <c r="C25" s="121"/>
      <c r="D25" s="121"/>
      <c r="E25" s="121"/>
      <c r="F25" s="121"/>
      <c r="G25" s="121"/>
      <c r="H25" s="122"/>
      <c r="I25" s="24">
        <v>105</v>
      </c>
      <c r="J25" s="38"/>
      <c r="K25" s="6">
        <f t="shared" ref="K25:K28" si="6">J25*I25</f>
        <v>0</v>
      </c>
      <c r="L25" s="3"/>
    </row>
    <row r="26" spans="1:12" x14ac:dyDescent="0.2">
      <c r="A26" s="88" t="s">
        <v>34</v>
      </c>
      <c r="B26" s="120" t="s">
        <v>169</v>
      </c>
      <c r="C26" s="121"/>
      <c r="D26" s="121"/>
      <c r="E26" s="121"/>
      <c r="F26" s="121"/>
      <c r="G26" s="121"/>
      <c r="H26" s="122"/>
      <c r="I26" s="24">
        <v>477.25</v>
      </c>
      <c r="J26" s="38"/>
      <c r="K26" s="6">
        <f t="shared" si="6"/>
        <v>0</v>
      </c>
      <c r="L26" s="3"/>
    </row>
    <row r="27" spans="1:12" x14ac:dyDescent="0.2">
      <c r="A27" s="88" t="s">
        <v>35</v>
      </c>
      <c r="B27" s="120" t="s">
        <v>212</v>
      </c>
      <c r="C27" s="121"/>
      <c r="D27" s="121"/>
      <c r="E27" s="121"/>
      <c r="F27" s="121"/>
      <c r="G27" s="121"/>
      <c r="H27" s="122"/>
      <c r="I27" s="24">
        <v>50.75</v>
      </c>
      <c r="J27" s="38"/>
      <c r="K27" s="6">
        <f t="shared" si="6"/>
        <v>0</v>
      </c>
      <c r="L27" s="3"/>
    </row>
    <row r="28" spans="1:12" x14ac:dyDescent="0.2">
      <c r="A28" s="88" t="s">
        <v>36</v>
      </c>
      <c r="B28" s="120" t="s">
        <v>213</v>
      </c>
      <c r="C28" s="121"/>
      <c r="D28" s="121"/>
      <c r="E28" s="121"/>
      <c r="F28" s="121"/>
      <c r="G28" s="121"/>
      <c r="H28" s="122"/>
      <c r="I28" s="24">
        <v>105</v>
      </c>
      <c r="J28" s="38"/>
      <c r="K28" s="6">
        <f t="shared" si="6"/>
        <v>0</v>
      </c>
      <c r="L28" s="3"/>
    </row>
    <row r="29" spans="1:12" x14ac:dyDescent="0.2">
      <c r="A29" s="88"/>
      <c r="B29" s="115" t="s">
        <v>191</v>
      </c>
      <c r="C29" s="116"/>
      <c r="D29" s="61" t="s">
        <v>44</v>
      </c>
      <c r="E29" s="62" t="s">
        <v>4</v>
      </c>
      <c r="F29" s="62" t="s">
        <v>5</v>
      </c>
      <c r="G29" s="74" t="s">
        <v>3</v>
      </c>
      <c r="H29" s="69" t="s">
        <v>192</v>
      </c>
      <c r="I29" s="24"/>
      <c r="J29" s="38"/>
      <c r="K29" s="6"/>
      <c r="L29" s="3"/>
    </row>
    <row r="30" spans="1:12" x14ac:dyDescent="0.2">
      <c r="A30" s="17" t="s">
        <v>39</v>
      </c>
      <c r="B30" s="123" t="s">
        <v>40</v>
      </c>
      <c r="C30" s="124"/>
      <c r="D30" s="92">
        <v>8</v>
      </c>
      <c r="E30" s="93"/>
      <c r="F30" s="94">
        <f t="shared" ref="F30" si="7">E30*D30</f>
        <v>0</v>
      </c>
      <c r="G30" s="95" t="s">
        <v>195</v>
      </c>
      <c r="H30" s="82" t="s">
        <v>193</v>
      </c>
      <c r="I30" s="97">
        <v>50</v>
      </c>
      <c r="J30" s="38"/>
      <c r="K30" s="6">
        <f t="shared" ref="K30:K31" si="8">J30*I30</f>
        <v>0</v>
      </c>
    </row>
    <row r="31" spans="1:12" ht="16" customHeight="1" x14ac:dyDescent="0.2">
      <c r="A31" s="17" t="s">
        <v>194</v>
      </c>
      <c r="B31" s="123" t="s">
        <v>41</v>
      </c>
      <c r="C31" s="124"/>
      <c r="D31" s="92">
        <v>120</v>
      </c>
      <c r="E31" s="93"/>
      <c r="F31" s="94">
        <f t="shared" ref="F31" si="9">E31*D31</f>
        <v>0</v>
      </c>
      <c r="G31" s="95"/>
      <c r="H31" s="82"/>
      <c r="I31" s="97"/>
      <c r="J31" s="38"/>
      <c r="K31" s="6">
        <f t="shared" si="8"/>
        <v>0</v>
      </c>
    </row>
    <row r="32" spans="1:12" x14ac:dyDescent="0.2">
      <c r="B32" s="69" t="s">
        <v>6</v>
      </c>
      <c r="C32" s="69"/>
      <c r="D32" s="61" t="s">
        <v>44</v>
      </c>
      <c r="E32" s="62" t="s">
        <v>4</v>
      </c>
      <c r="F32" s="62" t="s">
        <v>5</v>
      </c>
      <c r="G32" s="74" t="s">
        <v>3</v>
      </c>
      <c r="H32" s="69" t="s">
        <v>184</v>
      </c>
      <c r="J32" s="41"/>
      <c r="K32" s="3"/>
    </row>
    <row r="33" spans="1:24" s="10" customFormat="1" x14ac:dyDescent="0.2">
      <c r="A33" s="17" t="s">
        <v>220</v>
      </c>
      <c r="B33" s="123" t="s">
        <v>218</v>
      </c>
      <c r="C33" s="124"/>
      <c r="D33" s="92">
        <v>473.00000000000006</v>
      </c>
      <c r="E33" s="93"/>
      <c r="F33" s="94">
        <f t="shared" ref="F33:F38" si="10">E33*D33</f>
        <v>0</v>
      </c>
      <c r="G33" s="95" t="s">
        <v>175</v>
      </c>
      <c r="H33" s="82" t="s">
        <v>176</v>
      </c>
      <c r="I33" s="97">
        <v>289.99</v>
      </c>
      <c r="J33" s="38"/>
      <c r="K33" s="6">
        <f t="shared" ref="K33:K47" si="11">J33*I33</f>
        <v>0</v>
      </c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10" customFormat="1" x14ac:dyDescent="0.2">
      <c r="A34" s="17" t="s">
        <v>7</v>
      </c>
      <c r="B34" s="123" t="s">
        <v>174</v>
      </c>
      <c r="C34" s="124"/>
      <c r="D34" s="92">
        <v>581.9</v>
      </c>
      <c r="E34" s="93"/>
      <c r="F34" s="94">
        <f t="shared" si="10"/>
        <v>0</v>
      </c>
      <c r="G34" s="95" t="s">
        <v>177</v>
      </c>
      <c r="H34" s="82" t="s">
        <v>178</v>
      </c>
      <c r="I34" s="97">
        <v>329.99</v>
      </c>
      <c r="J34" s="38"/>
      <c r="K34" s="6">
        <f t="shared" ref="K34" si="12">J34*I34</f>
        <v>0</v>
      </c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10" customFormat="1" x14ac:dyDescent="0.2">
      <c r="A35" s="17" t="s">
        <v>22</v>
      </c>
      <c r="B35" s="123" t="s">
        <v>173</v>
      </c>
      <c r="C35" s="124"/>
      <c r="D35" s="92">
        <v>569.80000000000007</v>
      </c>
      <c r="E35" s="93"/>
      <c r="F35" s="94">
        <f t="shared" si="10"/>
        <v>0</v>
      </c>
      <c r="G35" s="96" t="s">
        <v>179</v>
      </c>
      <c r="H35" s="82" t="s">
        <v>182</v>
      </c>
      <c r="I35" s="97">
        <v>299.99</v>
      </c>
      <c r="J35" s="38"/>
      <c r="K35" s="6">
        <f t="shared" si="11"/>
        <v>0</v>
      </c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10" customFormat="1" x14ac:dyDescent="0.2">
      <c r="A36" s="17" t="s">
        <v>152</v>
      </c>
      <c r="B36" s="123" t="s">
        <v>153</v>
      </c>
      <c r="C36" s="124"/>
      <c r="D36" s="92">
        <v>746.90000000000009</v>
      </c>
      <c r="E36" s="93"/>
      <c r="F36" s="94">
        <f t="shared" si="10"/>
        <v>0</v>
      </c>
      <c r="G36" s="96" t="s">
        <v>180</v>
      </c>
      <c r="H36" s="82" t="s">
        <v>181</v>
      </c>
      <c r="I36" s="97">
        <v>399.99</v>
      </c>
      <c r="J36" s="38"/>
      <c r="K36" s="6">
        <f t="shared" si="11"/>
        <v>0</v>
      </c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10" customFormat="1" x14ac:dyDescent="0.2">
      <c r="A37" s="17" t="s">
        <v>23</v>
      </c>
      <c r="B37" s="123" t="s">
        <v>188</v>
      </c>
      <c r="C37" s="124"/>
      <c r="D37" s="92">
        <v>295</v>
      </c>
      <c r="E37" s="93"/>
      <c r="F37" s="94">
        <f t="shared" si="10"/>
        <v>0</v>
      </c>
      <c r="G37" s="96" t="s">
        <v>186</v>
      </c>
      <c r="H37" s="82" t="s">
        <v>183</v>
      </c>
      <c r="I37" s="97">
        <v>924.99</v>
      </c>
      <c r="J37" s="38"/>
      <c r="K37" s="6">
        <f t="shared" si="11"/>
        <v>0</v>
      </c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0" customFormat="1" x14ac:dyDescent="0.2">
      <c r="A38" s="17" t="s">
        <v>196</v>
      </c>
      <c r="B38" s="123" t="s">
        <v>197</v>
      </c>
      <c r="C38" s="124"/>
      <c r="D38" s="92">
        <v>720.5</v>
      </c>
      <c r="E38" s="93"/>
      <c r="F38" s="94">
        <f t="shared" si="10"/>
        <v>0</v>
      </c>
      <c r="G38" s="96" t="s">
        <v>185</v>
      </c>
      <c r="H38" s="82" t="s">
        <v>187</v>
      </c>
      <c r="I38" s="97">
        <v>1699</v>
      </c>
      <c r="J38" s="38"/>
      <c r="K38" s="6">
        <f t="shared" ref="K38" si="13">J38*I38</f>
        <v>0</v>
      </c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0" customFormat="1" x14ac:dyDescent="0.2">
      <c r="A39" s="88" t="s">
        <v>24</v>
      </c>
      <c r="B39" s="117" t="s">
        <v>25</v>
      </c>
      <c r="C39" s="118"/>
      <c r="D39" s="118"/>
      <c r="E39" s="118"/>
      <c r="F39" s="118"/>
      <c r="G39" s="118"/>
      <c r="H39" s="119"/>
      <c r="I39" s="28">
        <f>375/0.5</f>
        <v>750</v>
      </c>
      <c r="J39" s="38"/>
      <c r="K39" s="6">
        <f t="shared" ref="K39:K41" si="14">J39*I39</f>
        <v>0</v>
      </c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x14ac:dyDescent="0.2">
      <c r="A40" s="88" t="s">
        <v>26</v>
      </c>
      <c r="B40" s="117" t="s">
        <v>27</v>
      </c>
      <c r="C40" s="118"/>
      <c r="D40" s="118"/>
      <c r="E40" s="118"/>
      <c r="F40" s="118"/>
      <c r="G40" s="118"/>
      <c r="H40" s="119"/>
      <c r="I40" s="28">
        <f>375/0.5</f>
        <v>750</v>
      </c>
      <c r="J40" s="38"/>
      <c r="K40" s="6">
        <f t="shared" si="14"/>
        <v>0</v>
      </c>
    </row>
    <row r="41" spans="1:24" x14ac:dyDescent="0.2">
      <c r="A41" s="88" t="s">
        <v>28</v>
      </c>
      <c r="B41" s="117" t="s">
        <v>29</v>
      </c>
      <c r="C41" s="118"/>
      <c r="D41" s="118"/>
      <c r="E41" s="118"/>
      <c r="F41" s="118"/>
      <c r="G41" s="118"/>
      <c r="H41" s="119"/>
      <c r="I41" s="28">
        <f>395/0.5</f>
        <v>790</v>
      </c>
      <c r="J41" s="38"/>
      <c r="K41" s="6">
        <f t="shared" si="14"/>
        <v>0</v>
      </c>
    </row>
    <row r="42" spans="1:24" x14ac:dyDescent="0.2">
      <c r="A42" s="19"/>
      <c r="B42" s="111" t="s">
        <v>8</v>
      </c>
      <c r="C42" s="111"/>
      <c r="D42" s="111"/>
      <c r="E42" s="111"/>
      <c r="F42" s="111"/>
      <c r="G42" s="111"/>
      <c r="H42" s="111"/>
      <c r="I42" s="11"/>
      <c r="J42" s="42"/>
      <c r="K42" s="10"/>
    </row>
    <row r="43" spans="1:24" x14ac:dyDescent="0.2">
      <c r="A43" s="17" t="s">
        <v>21</v>
      </c>
      <c r="B43" s="108" t="s">
        <v>96</v>
      </c>
      <c r="C43" s="109"/>
      <c r="D43" s="109"/>
      <c r="E43" s="109"/>
      <c r="F43" s="109"/>
      <c r="G43" s="109"/>
      <c r="H43" s="110"/>
      <c r="I43" s="5">
        <v>175</v>
      </c>
      <c r="J43" s="38"/>
      <c r="K43" s="6">
        <f t="shared" si="11"/>
        <v>0</v>
      </c>
    </row>
    <row r="44" spans="1:24" ht="16" customHeight="1" x14ac:dyDescent="0.2">
      <c r="A44" s="17" t="s">
        <v>20</v>
      </c>
      <c r="B44" s="112" t="s">
        <v>93</v>
      </c>
      <c r="C44" s="113"/>
      <c r="D44" s="113"/>
      <c r="E44" s="113"/>
      <c r="F44" s="113"/>
      <c r="G44" s="113"/>
      <c r="H44" s="114"/>
      <c r="I44" s="5">
        <v>1740</v>
      </c>
      <c r="J44" s="38"/>
      <c r="K44" s="6">
        <f t="shared" si="11"/>
        <v>0</v>
      </c>
    </row>
    <row r="45" spans="1:24" x14ac:dyDescent="0.2">
      <c r="A45" s="17" t="s">
        <v>9</v>
      </c>
      <c r="B45" s="108" t="s">
        <v>94</v>
      </c>
      <c r="C45" s="109"/>
      <c r="D45" s="109"/>
      <c r="E45" s="109"/>
      <c r="F45" s="109"/>
      <c r="G45" s="109"/>
      <c r="H45" s="110"/>
      <c r="I45" s="5">
        <v>2070</v>
      </c>
      <c r="J45" s="38"/>
      <c r="K45" s="6">
        <f t="shared" si="11"/>
        <v>0</v>
      </c>
    </row>
    <row r="46" spans="1:24" x14ac:dyDescent="0.2">
      <c r="A46" s="17" t="s">
        <v>10</v>
      </c>
      <c r="B46" s="108" t="s">
        <v>95</v>
      </c>
      <c r="C46" s="109"/>
      <c r="D46" s="109"/>
      <c r="E46" s="109"/>
      <c r="F46" s="109"/>
      <c r="G46" s="109"/>
      <c r="H46" s="110"/>
      <c r="I46" s="5">
        <v>2400</v>
      </c>
      <c r="J46" s="38"/>
      <c r="K46" s="6">
        <f t="shared" si="11"/>
        <v>0</v>
      </c>
    </row>
    <row r="47" spans="1:24" x14ac:dyDescent="0.2">
      <c r="A47" s="17" t="s">
        <v>11</v>
      </c>
      <c r="B47" s="108" t="s">
        <v>92</v>
      </c>
      <c r="C47" s="109"/>
      <c r="D47" s="109"/>
      <c r="E47" s="109"/>
      <c r="F47" s="109"/>
      <c r="G47" s="109"/>
      <c r="H47" s="110"/>
      <c r="I47" s="5">
        <v>2730</v>
      </c>
      <c r="J47" s="38"/>
      <c r="K47" s="6">
        <f t="shared" si="11"/>
        <v>0</v>
      </c>
    </row>
    <row r="48" spans="1:24" x14ac:dyDescent="0.2">
      <c r="B48" s="115" t="s">
        <v>12</v>
      </c>
      <c r="C48" s="116"/>
      <c r="D48" s="61" t="s">
        <v>44</v>
      </c>
      <c r="E48" s="62" t="s">
        <v>4</v>
      </c>
      <c r="F48" s="62" t="s">
        <v>5</v>
      </c>
      <c r="G48" s="74" t="s">
        <v>3</v>
      </c>
      <c r="H48" s="69" t="s">
        <v>161</v>
      </c>
      <c r="J48" s="41"/>
    </row>
    <row r="49" spans="1:11" x14ac:dyDescent="0.2">
      <c r="A49" s="17" t="s">
        <v>13</v>
      </c>
      <c r="B49" s="108" t="s">
        <v>155</v>
      </c>
      <c r="C49" s="110"/>
      <c r="D49" s="76">
        <v>16</v>
      </c>
      <c r="E49" s="38"/>
      <c r="F49" s="91">
        <f t="shared" ref="F49:F52" si="15">E49*D49</f>
        <v>0</v>
      </c>
      <c r="G49" s="89" t="s">
        <v>162</v>
      </c>
      <c r="H49" s="75" t="s">
        <v>163</v>
      </c>
      <c r="I49" s="86">
        <v>80</v>
      </c>
      <c r="J49" s="38"/>
      <c r="K49" s="6">
        <f>J49*I50</f>
        <v>0</v>
      </c>
    </row>
    <row r="50" spans="1:11" x14ac:dyDescent="0.2">
      <c r="A50" s="17" t="s">
        <v>14</v>
      </c>
      <c r="B50" s="108" t="s">
        <v>156</v>
      </c>
      <c r="C50" s="110"/>
      <c r="D50" s="76">
        <v>26</v>
      </c>
      <c r="E50" s="38"/>
      <c r="F50" s="91">
        <f t="shared" si="15"/>
        <v>0</v>
      </c>
      <c r="G50" s="89" t="s">
        <v>170</v>
      </c>
      <c r="H50" s="75" t="s">
        <v>171</v>
      </c>
      <c r="I50" s="86">
        <v>50</v>
      </c>
      <c r="J50" s="38"/>
      <c r="K50" s="6">
        <f>J50*I49</f>
        <v>0</v>
      </c>
    </row>
    <row r="51" spans="1:11" x14ac:dyDescent="0.2">
      <c r="A51" s="17" t="s">
        <v>15</v>
      </c>
      <c r="B51" s="108" t="s">
        <v>157</v>
      </c>
      <c r="C51" s="110"/>
      <c r="D51" s="76">
        <v>34</v>
      </c>
      <c r="E51" s="38"/>
      <c r="F51" s="91">
        <f t="shared" si="15"/>
        <v>0</v>
      </c>
      <c r="G51" s="89" t="s">
        <v>198</v>
      </c>
      <c r="H51" s="75" t="s">
        <v>199</v>
      </c>
      <c r="I51" s="86">
        <v>841.5</v>
      </c>
      <c r="J51" s="38"/>
      <c r="K51" s="6">
        <f t="shared" ref="K51:K57" si="16">J51*I51</f>
        <v>0</v>
      </c>
    </row>
    <row r="52" spans="1:11" x14ac:dyDescent="0.2">
      <c r="A52" s="17" t="s">
        <v>16</v>
      </c>
      <c r="B52" s="108" t="s">
        <v>158</v>
      </c>
      <c r="C52" s="110"/>
      <c r="D52" s="76">
        <v>34</v>
      </c>
      <c r="E52" s="38"/>
      <c r="F52" s="91">
        <f t="shared" si="15"/>
        <v>0</v>
      </c>
      <c r="G52" s="89" t="s">
        <v>202</v>
      </c>
      <c r="H52" s="75" t="s">
        <v>209</v>
      </c>
      <c r="I52" s="86">
        <f>777*1.1</f>
        <v>854.7</v>
      </c>
      <c r="J52" s="38"/>
      <c r="K52" s="6">
        <f t="shared" si="16"/>
        <v>0</v>
      </c>
    </row>
    <row r="53" spans="1:11" x14ac:dyDescent="0.2">
      <c r="A53" s="17" t="s">
        <v>17</v>
      </c>
      <c r="B53" s="108" t="s">
        <v>159</v>
      </c>
      <c r="C53" s="110"/>
      <c r="D53" s="76">
        <v>16</v>
      </c>
      <c r="E53" s="38"/>
      <c r="F53" s="91">
        <f t="shared" ref="F53:F57" si="17">E53*D53</f>
        <v>0</v>
      </c>
      <c r="G53" s="89"/>
      <c r="H53" s="75"/>
      <c r="I53" s="86"/>
      <c r="J53" s="38"/>
      <c r="K53" s="6">
        <f t="shared" si="16"/>
        <v>0</v>
      </c>
    </row>
    <row r="54" spans="1:11" x14ac:dyDescent="0.2">
      <c r="A54" s="17" t="s">
        <v>18</v>
      </c>
      <c r="B54" s="108" t="s">
        <v>160</v>
      </c>
      <c r="C54" s="110"/>
      <c r="D54" s="76">
        <v>38</v>
      </c>
      <c r="E54" s="38"/>
      <c r="F54" s="91">
        <f t="shared" si="17"/>
        <v>0</v>
      </c>
      <c r="G54" s="89"/>
      <c r="H54" s="75"/>
      <c r="I54" s="86"/>
      <c r="J54" s="38"/>
      <c r="K54" s="6">
        <f t="shared" si="16"/>
        <v>0</v>
      </c>
    </row>
    <row r="55" spans="1:11" x14ac:dyDescent="0.2">
      <c r="A55" s="17" t="s">
        <v>19</v>
      </c>
      <c r="B55" s="108" t="s">
        <v>137</v>
      </c>
      <c r="C55" s="110"/>
      <c r="D55" s="76">
        <v>38</v>
      </c>
      <c r="E55" s="38"/>
      <c r="F55" s="91">
        <f t="shared" si="17"/>
        <v>0</v>
      </c>
      <c r="G55" s="89"/>
      <c r="H55" s="75"/>
      <c r="I55" s="86"/>
      <c r="J55" s="38"/>
      <c r="K55" s="6">
        <f t="shared" si="16"/>
        <v>0</v>
      </c>
    </row>
    <row r="56" spans="1:11" x14ac:dyDescent="0.2">
      <c r="A56" s="89" t="s">
        <v>110</v>
      </c>
      <c r="B56" s="108" t="s">
        <v>166</v>
      </c>
      <c r="C56" s="110"/>
      <c r="D56" s="76">
        <v>595</v>
      </c>
      <c r="E56" s="38"/>
      <c r="F56" s="91">
        <f t="shared" ref="F56" si="18">E56*D56</f>
        <v>0</v>
      </c>
      <c r="G56" s="89"/>
      <c r="H56" s="75"/>
      <c r="I56" s="86"/>
      <c r="J56" s="38"/>
      <c r="K56" s="6">
        <f t="shared" si="16"/>
        <v>0</v>
      </c>
    </row>
    <row r="57" spans="1:11" x14ac:dyDescent="0.2">
      <c r="A57" s="89" t="s">
        <v>214</v>
      </c>
      <c r="B57" s="108" t="s">
        <v>215</v>
      </c>
      <c r="C57" s="110"/>
      <c r="D57" s="76">
        <v>495</v>
      </c>
      <c r="E57" s="38"/>
      <c r="F57" s="91">
        <f t="shared" si="17"/>
        <v>0</v>
      </c>
      <c r="G57" s="89" t="s">
        <v>207</v>
      </c>
      <c r="H57" s="75" t="s">
        <v>208</v>
      </c>
      <c r="I57" s="86">
        <v>2387.14</v>
      </c>
      <c r="J57" s="38"/>
      <c r="K57" s="6">
        <f t="shared" si="16"/>
        <v>0</v>
      </c>
    </row>
    <row r="58" spans="1:11" x14ac:dyDescent="0.2">
      <c r="A58" s="8"/>
      <c r="B58" s="115" t="s">
        <v>139</v>
      </c>
      <c r="C58" s="135"/>
      <c r="D58" s="61" t="s">
        <v>44</v>
      </c>
      <c r="E58" s="62" t="s">
        <v>4</v>
      </c>
      <c r="F58" s="62" t="s">
        <v>5</v>
      </c>
      <c r="G58" s="74" t="s">
        <v>3</v>
      </c>
      <c r="H58" s="57" t="s">
        <v>138</v>
      </c>
      <c r="I58" s="70"/>
      <c r="J58" s="71"/>
    </row>
    <row r="59" spans="1:11" x14ac:dyDescent="0.2">
      <c r="A59" s="17" t="s">
        <v>101</v>
      </c>
      <c r="B59" s="108" t="s">
        <v>129</v>
      </c>
      <c r="C59" s="110"/>
      <c r="D59" s="76">
        <v>1375</v>
      </c>
      <c r="E59" s="38"/>
      <c r="F59" s="91">
        <f t="shared" ref="F59:F62" si="19">E59*D59</f>
        <v>0</v>
      </c>
      <c r="G59" s="89" t="s">
        <v>133</v>
      </c>
      <c r="H59" s="82" t="s">
        <v>135</v>
      </c>
      <c r="I59" s="5">
        <v>1195</v>
      </c>
      <c r="J59" s="38"/>
      <c r="K59" s="6">
        <f>J59*I59</f>
        <v>0</v>
      </c>
    </row>
    <row r="60" spans="1:11" x14ac:dyDescent="0.2">
      <c r="A60" s="17" t="s">
        <v>102</v>
      </c>
      <c r="B60" s="108" t="s">
        <v>130</v>
      </c>
      <c r="C60" s="110"/>
      <c r="D60" s="76">
        <v>1750</v>
      </c>
      <c r="E60" s="38"/>
      <c r="F60" s="91">
        <f t="shared" si="19"/>
        <v>0</v>
      </c>
      <c r="G60" s="89" t="s">
        <v>134</v>
      </c>
      <c r="H60" s="82" t="s">
        <v>136</v>
      </c>
      <c r="I60" s="5">
        <v>400</v>
      </c>
      <c r="J60" s="38"/>
      <c r="K60" s="6">
        <f>J60*I60</f>
        <v>0</v>
      </c>
    </row>
    <row r="61" spans="1:11" x14ac:dyDescent="0.2">
      <c r="A61" s="17" t="s">
        <v>103</v>
      </c>
      <c r="B61" s="108" t="s">
        <v>131</v>
      </c>
      <c r="C61" s="110"/>
      <c r="D61" s="76">
        <v>2550</v>
      </c>
      <c r="E61" s="38"/>
      <c r="F61" s="91">
        <f t="shared" si="19"/>
        <v>0</v>
      </c>
      <c r="G61" s="67" t="s">
        <v>200</v>
      </c>
      <c r="H61" s="98" t="s">
        <v>201</v>
      </c>
      <c r="I61" s="84">
        <v>735</v>
      </c>
      <c r="J61" s="38"/>
      <c r="K61" s="6">
        <f>J61*I61</f>
        <v>0</v>
      </c>
    </row>
    <row r="62" spans="1:11" x14ac:dyDescent="0.2">
      <c r="A62" s="17" t="s">
        <v>104</v>
      </c>
      <c r="B62" s="108" t="s">
        <v>132</v>
      </c>
      <c r="C62" s="110"/>
      <c r="D62" s="76">
        <v>3045</v>
      </c>
      <c r="E62" s="38"/>
      <c r="F62" s="91">
        <f t="shared" si="19"/>
        <v>0</v>
      </c>
      <c r="G62" s="68" t="s">
        <v>216</v>
      </c>
      <c r="H62" s="83" t="s">
        <v>217</v>
      </c>
      <c r="I62" s="84">
        <v>100</v>
      </c>
      <c r="J62" s="38"/>
      <c r="K62" s="6">
        <f>J62*I62</f>
        <v>0</v>
      </c>
    </row>
    <row r="63" spans="1:11" x14ac:dyDescent="0.2">
      <c r="A63" s="8"/>
      <c r="B63" s="115" t="s">
        <v>107</v>
      </c>
      <c r="C63" s="116"/>
      <c r="D63" s="61" t="s">
        <v>44</v>
      </c>
      <c r="E63" s="62" t="s">
        <v>4</v>
      </c>
      <c r="F63" s="62" t="s">
        <v>5</v>
      </c>
      <c r="G63" s="74" t="s">
        <v>3</v>
      </c>
      <c r="H63" s="57" t="s">
        <v>106</v>
      </c>
      <c r="I63" s="72"/>
      <c r="J63" s="73"/>
    </row>
    <row r="64" spans="1:11" x14ac:dyDescent="0.2">
      <c r="A64" s="17" t="s">
        <v>53</v>
      </c>
      <c r="B64" s="108" t="s">
        <v>54</v>
      </c>
      <c r="C64" s="110"/>
      <c r="D64" s="76">
        <v>64</v>
      </c>
      <c r="E64" s="38"/>
      <c r="F64" s="91">
        <f>E64*D64</f>
        <v>0</v>
      </c>
      <c r="G64" s="15" t="s">
        <v>45</v>
      </c>
      <c r="H64" s="82" t="s">
        <v>46</v>
      </c>
      <c r="I64" s="5">
        <v>20</v>
      </c>
      <c r="J64" s="38"/>
      <c r="K64" s="6">
        <f t="shared" ref="K64:K69" si="20">J64*I64</f>
        <v>0</v>
      </c>
    </row>
    <row r="65" spans="1:11" x14ac:dyDescent="0.2">
      <c r="A65" s="17" t="s">
        <v>55</v>
      </c>
      <c r="B65" s="108" t="s">
        <v>56</v>
      </c>
      <c r="C65" s="110"/>
      <c r="D65" s="76">
        <v>195</v>
      </c>
      <c r="E65" s="38"/>
      <c r="F65" s="91">
        <f t="shared" ref="F65:F75" si="21">E65*D65</f>
        <v>0</v>
      </c>
      <c r="G65" s="15" t="s">
        <v>47</v>
      </c>
      <c r="H65" s="82" t="s">
        <v>48</v>
      </c>
      <c r="I65" s="5">
        <v>25</v>
      </c>
      <c r="J65" s="38"/>
      <c r="K65" s="6">
        <f t="shared" si="20"/>
        <v>0</v>
      </c>
    </row>
    <row r="66" spans="1:11" x14ac:dyDescent="0.2">
      <c r="A66" s="17" t="s">
        <v>57</v>
      </c>
      <c r="B66" s="108" t="s">
        <v>58</v>
      </c>
      <c r="C66" s="110"/>
      <c r="D66" s="76">
        <v>285</v>
      </c>
      <c r="E66" s="38"/>
      <c r="F66" s="91">
        <f t="shared" si="21"/>
        <v>0</v>
      </c>
      <c r="G66" s="15" t="s">
        <v>49</v>
      </c>
      <c r="H66" s="82" t="s">
        <v>50</v>
      </c>
      <c r="I66" s="5">
        <v>35</v>
      </c>
      <c r="J66" s="38"/>
      <c r="K66" s="6">
        <f t="shared" si="20"/>
        <v>0</v>
      </c>
    </row>
    <row r="67" spans="1:11" x14ac:dyDescent="0.2">
      <c r="A67" s="17" t="s">
        <v>59</v>
      </c>
      <c r="B67" s="108" t="s">
        <v>60</v>
      </c>
      <c r="C67" s="110"/>
      <c r="D67" s="76">
        <v>775</v>
      </c>
      <c r="E67" s="38"/>
      <c r="F67" s="91">
        <f t="shared" si="21"/>
        <v>0</v>
      </c>
      <c r="G67" s="15" t="s">
        <v>51</v>
      </c>
      <c r="H67" s="82" t="s">
        <v>52</v>
      </c>
      <c r="I67" s="5">
        <v>95</v>
      </c>
      <c r="J67" s="38"/>
      <c r="K67" s="6">
        <f t="shared" si="20"/>
        <v>0</v>
      </c>
    </row>
    <row r="68" spans="1:11" x14ac:dyDescent="0.2">
      <c r="A68" s="17" t="s">
        <v>61</v>
      </c>
      <c r="B68" s="106" t="s">
        <v>100</v>
      </c>
      <c r="C68" s="107"/>
      <c r="D68" s="76">
        <v>750</v>
      </c>
      <c r="E68" s="38"/>
      <c r="F68" s="91">
        <f t="shared" si="21"/>
        <v>0</v>
      </c>
      <c r="G68" s="85"/>
      <c r="H68" s="83"/>
      <c r="I68" s="84"/>
      <c r="J68" s="38"/>
      <c r="K68" s="6">
        <f t="shared" si="20"/>
        <v>0</v>
      </c>
    </row>
    <row r="69" spans="1:11" x14ac:dyDescent="0.2">
      <c r="A69" s="17" t="s">
        <v>62</v>
      </c>
      <c r="B69" s="106" t="s">
        <v>99</v>
      </c>
      <c r="C69" s="107"/>
      <c r="D69" s="76">
        <v>795</v>
      </c>
      <c r="E69" s="38"/>
      <c r="F69" s="91">
        <f t="shared" si="21"/>
        <v>0</v>
      </c>
      <c r="G69" s="85"/>
      <c r="H69" s="83"/>
      <c r="I69" s="84"/>
      <c r="J69" s="38"/>
      <c r="K69" s="6">
        <f t="shared" si="20"/>
        <v>0</v>
      </c>
    </row>
    <row r="70" spans="1:11" x14ac:dyDescent="0.2">
      <c r="A70" s="8"/>
      <c r="B70" s="111" t="s">
        <v>119</v>
      </c>
      <c r="C70" s="111"/>
      <c r="D70" s="61" t="s">
        <v>44</v>
      </c>
      <c r="E70" s="62" t="s">
        <v>4</v>
      </c>
      <c r="F70" s="62" t="s">
        <v>5</v>
      </c>
      <c r="G70" s="74" t="s">
        <v>3</v>
      </c>
      <c r="H70" s="69" t="s">
        <v>122</v>
      </c>
      <c r="I70" s="69"/>
      <c r="J70" s="69"/>
    </row>
    <row r="71" spans="1:11" x14ac:dyDescent="0.2">
      <c r="A71" s="17" t="s">
        <v>63</v>
      </c>
      <c r="B71" s="108" t="s">
        <v>124</v>
      </c>
      <c r="C71" s="110"/>
      <c r="D71" s="76">
        <v>100</v>
      </c>
      <c r="E71" s="38"/>
      <c r="F71" s="91">
        <f t="shared" si="21"/>
        <v>0</v>
      </c>
      <c r="G71" s="90" t="s">
        <v>66</v>
      </c>
      <c r="H71" s="82" t="s">
        <v>128</v>
      </c>
      <c r="I71" s="5">
        <v>550</v>
      </c>
      <c r="J71" s="38"/>
      <c r="K71" s="6">
        <f>J71*I71</f>
        <v>0</v>
      </c>
    </row>
    <row r="72" spans="1:11" x14ac:dyDescent="0.2">
      <c r="A72" s="17" t="s">
        <v>120</v>
      </c>
      <c r="B72" s="108" t="s">
        <v>125</v>
      </c>
      <c r="C72" s="110"/>
      <c r="D72" s="76"/>
      <c r="E72" s="38"/>
      <c r="F72" s="91">
        <f t="shared" si="21"/>
        <v>0</v>
      </c>
      <c r="G72" s="90" t="s">
        <v>67</v>
      </c>
      <c r="H72" s="82" t="s">
        <v>127</v>
      </c>
      <c r="I72" s="5">
        <v>765</v>
      </c>
      <c r="J72" s="38"/>
      <c r="K72" s="6">
        <f>J72*I72</f>
        <v>0</v>
      </c>
    </row>
    <row r="73" spans="1:11" x14ac:dyDescent="0.2">
      <c r="A73" s="17" t="s">
        <v>121</v>
      </c>
      <c r="B73" s="108" t="s">
        <v>126</v>
      </c>
      <c r="C73" s="110"/>
      <c r="D73" s="76">
        <v>64.349999999999994</v>
      </c>
      <c r="E73" s="38"/>
      <c r="F73" s="91">
        <f t="shared" si="21"/>
        <v>0</v>
      </c>
      <c r="G73" s="80"/>
      <c r="H73" s="83"/>
      <c r="I73" s="84"/>
      <c r="J73" s="38"/>
      <c r="K73" s="6">
        <f>J73*I73</f>
        <v>0</v>
      </c>
    </row>
    <row r="74" spans="1:11" x14ac:dyDescent="0.2">
      <c r="A74" s="17" t="s">
        <v>64</v>
      </c>
      <c r="B74" s="108" t="s">
        <v>164</v>
      </c>
      <c r="C74" s="110"/>
      <c r="D74" s="76">
        <v>495</v>
      </c>
      <c r="E74" s="38"/>
      <c r="F74" s="91">
        <f t="shared" si="21"/>
        <v>0</v>
      </c>
      <c r="G74" s="80"/>
      <c r="H74" s="83"/>
      <c r="I74" s="84"/>
      <c r="J74" s="38"/>
      <c r="K74" s="6">
        <f>J74*I74</f>
        <v>0</v>
      </c>
    </row>
    <row r="75" spans="1:11" x14ac:dyDescent="0.2">
      <c r="A75" s="17" t="s">
        <v>65</v>
      </c>
      <c r="B75" s="108" t="s">
        <v>165</v>
      </c>
      <c r="C75" s="110"/>
      <c r="D75" s="76">
        <v>525</v>
      </c>
      <c r="E75" s="38"/>
      <c r="F75" s="91">
        <f t="shared" si="21"/>
        <v>0</v>
      </c>
      <c r="G75" s="81"/>
      <c r="H75" s="83"/>
      <c r="I75" s="84"/>
      <c r="J75" s="38"/>
      <c r="K75" s="6">
        <f>J75*I75</f>
        <v>0</v>
      </c>
    </row>
    <row r="76" spans="1:11" x14ac:dyDescent="0.2">
      <c r="A76" s="14"/>
      <c r="B76" s="102" t="s">
        <v>42</v>
      </c>
      <c r="C76" s="102"/>
      <c r="D76" s="102"/>
      <c r="E76" s="102"/>
      <c r="F76" s="102"/>
      <c r="G76" s="102"/>
      <c r="H76" s="102"/>
      <c r="I76" s="30"/>
    </row>
    <row r="77" spans="1:11" x14ac:dyDescent="0.2">
      <c r="A77" s="8" t="s">
        <v>43</v>
      </c>
      <c r="B77" s="99" t="s">
        <v>115</v>
      </c>
      <c r="C77" s="100"/>
      <c r="D77" s="100"/>
      <c r="E77" s="100"/>
      <c r="F77" s="100"/>
      <c r="G77" s="100"/>
      <c r="H77" s="101"/>
      <c r="I77" s="5">
        <v>1000</v>
      </c>
      <c r="J77" s="4"/>
      <c r="K77" s="6">
        <f>J77*I77</f>
        <v>0</v>
      </c>
    </row>
    <row r="78" spans="1:11" x14ac:dyDescent="0.2">
      <c r="A78" s="105" t="s">
        <v>86</v>
      </c>
      <c r="B78" s="105"/>
      <c r="C78" s="105"/>
      <c r="D78" s="105"/>
      <c r="E78" s="105"/>
      <c r="F78" s="105"/>
      <c r="G78" s="105"/>
      <c r="H78" s="105"/>
      <c r="I78" s="21" t="s">
        <v>73</v>
      </c>
      <c r="J78" s="23">
        <f>SUM(J14:J77)+SUM(E64:E69)+SUM(E71:E75)+SUM(E49:E62)+SUM(E14:E19)+SUM(E33:E38)+SUM(E30:E31)</f>
        <v>0</v>
      </c>
      <c r="K78" s="6">
        <f>SUM(K14:K77)+SUM(F64:F69)+SUM(F71:F75)+SUM(F49:F62)+SUM(F14:F19)+SUM(F33:F38)+SUM(F30:F31)</f>
        <v>0</v>
      </c>
    </row>
    <row r="79" spans="1:11" x14ac:dyDescent="0.2">
      <c r="A79" s="104" t="s">
        <v>98</v>
      </c>
      <c r="B79" s="104"/>
      <c r="C79" s="104"/>
      <c r="D79" s="104"/>
      <c r="E79" s="104"/>
      <c r="F79" s="104"/>
      <c r="G79" s="104"/>
      <c r="H79" s="104"/>
      <c r="I79" s="21" t="s">
        <v>97</v>
      </c>
      <c r="J79" s="4"/>
      <c r="K79" s="5">
        <f>IF(K78&gt;15000,200,(IF(K78&gt;5000,150,(IF(K78&gt;1,100,(IF(K78&lt;1,0)))))))</f>
        <v>0</v>
      </c>
    </row>
    <row r="80" spans="1:11" x14ac:dyDescent="0.2">
      <c r="A80" s="103" t="s">
        <v>89</v>
      </c>
      <c r="B80" s="103"/>
      <c r="C80" s="103"/>
      <c r="D80" s="103"/>
      <c r="E80" s="103"/>
      <c r="F80" s="103"/>
      <c r="G80" s="103"/>
      <c r="H80" s="103"/>
      <c r="I80" s="21" t="s">
        <v>154</v>
      </c>
      <c r="J80" s="45">
        <f>J78</f>
        <v>0</v>
      </c>
      <c r="K80" s="6">
        <f>SUM(K78:K79)</f>
        <v>0</v>
      </c>
    </row>
    <row r="81" spans="1:9" x14ac:dyDescent="0.2">
      <c r="A81"/>
      <c r="B81"/>
      <c r="I81"/>
    </row>
    <row r="82" spans="1:9" x14ac:dyDescent="0.2">
      <c r="A82"/>
      <c r="B82"/>
      <c r="G82" s="44"/>
      <c r="H82" s="44"/>
    </row>
  </sheetData>
  <sheetProtection algorithmName="SHA-512" hashValue="LczP5rOLgnPzhE9ZvcZtlwwunfwgDW5Q0hFiDoze3OYQpc8F/+uz6E1cBQSZdJLPre3CcJudcMBh9pT5zVEv+A==" saltValue="hhSrRbdsKQZzfA4keTnTAQ==" spinCount="100000" sheet="1" selectLockedCells="1"/>
  <mergeCells count="80">
    <mergeCell ref="B40:H40"/>
    <mergeCell ref="B41:H41"/>
    <mergeCell ref="B47:H47"/>
    <mergeCell ref="B57:C57"/>
    <mergeCell ref="B64:C64"/>
    <mergeCell ref="B58:C58"/>
    <mergeCell ref="B62:C62"/>
    <mergeCell ref="B61:C61"/>
    <mergeCell ref="B60:C60"/>
    <mergeCell ref="B59:C59"/>
    <mergeCell ref="B56:C56"/>
    <mergeCell ref="B55:C55"/>
    <mergeCell ref="B6:I6"/>
    <mergeCell ref="B12:E12"/>
    <mergeCell ref="F11:G11"/>
    <mergeCell ref="B22:H22"/>
    <mergeCell ref="B23:H23"/>
    <mergeCell ref="I10:K10"/>
    <mergeCell ref="J8:K8"/>
    <mergeCell ref="B17:C17"/>
    <mergeCell ref="B14:C14"/>
    <mergeCell ref="B19:C19"/>
    <mergeCell ref="F9:G9"/>
    <mergeCell ref="F10:G10"/>
    <mergeCell ref="F8:G8"/>
    <mergeCell ref="B20:H20"/>
    <mergeCell ref="B15:C15"/>
    <mergeCell ref="C8:E8"/>
    <mergeCell ref="A7:B7"/>
    <mergeCell ref="C7:E7"/>
    <mergeCell ref="F7:G7"/>
    <mergeCell ref="B74:C74"/>
    <mergeCell ref="B75:C75"/>
    <mergeCell ref="A8:B8"/>
    <mergeCell ref="A9:B9"/>
    <mergeCell ref="A10:B10"/>
    <mergeCell ref="A11:B11"/>
    <mergeCell ref="C11:E11"/>
    <mergeCell ref="B63:C63"/>
    <mergeCell ref="B71:C71"/>
    <mergeCell ref="B65:C65"/>
    <mergeCell ref="B36:C36"/>
    <mergeCell ref="B45:H45"/>
    <mergeCell ref="B24:H24"/>
    <mergeCell ref="B25:H25"/>
    <mergeCell ref="B26:H26"/>
    <mergeCell ref="B27:H27"/>
    <mergeCell ref="C9:E9"/>
    <mergeCell ref="B21:H21"/>
    <mergeCell ref="C10:E10"/>
    <mergeCell ref="B18:C18"/>
    <mergeCell ref="B16:C16"/>
    <mergeCell ref="B73:C73"/>
    <mergeCell ref="B70:C70"/>
    <mergeCell ref="B39:H39"/>
    <mergeCell ref="B28:H28"/>
    <mergeCell ref="B33:C33"/>
    <mergeCell ref="B34:C34"/>
    <mergeCell ref="B35:C35"/>
    <mergeCell ref="B31:C31"/>
    <mergeCell ref="B30:C30"/>
    <mergeCell ref="B29:C29"/>
    <mergeCell ref="B67:C67"/>
    <mergeCell ref="B66:C66"/>
    <mergeCell ref="B38:C38"/>
    <mergeCell ref="B37:C37"/>
    <mergeCell ref="B72:C72"/>
    <mergeCell ref="B46:H46"/>
    <mergeCell ref="B68:C68"/>
    <mergeCell ref="B69:C69"/>
    <mergeCell ref="B43:H43"/>
    <mergeCell ref="B42:H42"/>
    <mergeCell ref="B44:H44"/>
    <mergeCell ref="B53:C53"/>
    <mergeCell ref="B54:C54"/>
    <mergeCell ref="B48:C48"/>
    <mergeCell ref="B49:C49"/>
    <mergeCell ref="B50:C50"/>
    <mergeCell ref="B51:C51"/>
    <mergeCell ref="B52:C52"/>
  </mergeCells>
  <conditionalFormatting sqref="A14:F19">
    <cfRule type="expression" dxfId="17" priority="43" stopIfTrue="1">
      <formula>$E14&gt;0</formula>
    </cfRule>
  </conditionalFormatting>
  <conditionalFormatting sqref="A30:F31">
    <cfRule type="expression" dxfId="16" priority="5" stopIfTrue="1">
      <formula>$E30&gt;0</formula>
    </cfRule>
  </conditionalFormatting>
  <conditionalFormatting sqref="A33:F38">
    <cfRule type="expression" dxfId="15" priority="14" stopIfTrue="1">
      <formula>$E33&gt;0</formula>
    </cfRule>
  </conditionalFormatting>
  <conditionalFormatting sqref="A49:F55">
    <cfRule type="expression" dxfId="14" priority="34" stopIfTrue="1">
      <formula>$E49&gt;0</formula>
    </cfRule>
  </conditionalFormatting>
  <conditionalFormatting sqref="A59:F62">
    <cfRule type="expression" dxfId="13" priority="33" stopIfTrue="1">
      <formula>$E59&gt;0</formula>
    </cfRule>
  </conditionalFormatting>
  <conditionalFormatting sqref="A64:F69">
    <cfRule type="expression" dxfId="12" priority="32" stopIfTrue="1">
      <formula>$E64&gt;0</formula>
    </cfRule>
  </conditionalFormatting>
  <conditionalFormatting sqref="A71:F75">
    <cfRule type="expression" dxfId="11" priority="31" stopIfTrue="1">
      <formula>$E71&gt;0</formula>
    </cfRule>
  </conditionalFormatting>
  <conditionalFormatting sqref="A21:K22 A23:A29 I23:K29 J49:K54 H50:I55 H55:K57 H59:K62 H64:K69 H71:K75">
    <cfRule type="expression" dxfId="10" priority="30">
      <formula>$J21&gt;0</formula>
    </cfRule>
  </conditionalFormatting>
  <conditionalFormatting sqref="A39:K41">
    <cfRule type="expression" dxfId="9" priority="29">
      <formula>$J39&gt;0</formula>
    </cfRule>
  </conditionalFormatting>
  <conditionalFormatting sqref="A43:K47">
    <cfRule type="expression" dxfId="8" priority="28">
      <formula>$J43&gt;0</formula>
    </cfRule>
  </conditionalFormatting>
  <conditionalFormatting sqref="A77:K77">
    <cfRule type="expression" dxfId="7" priority="27">
      <formula>+$J77&gt;0</formula>
    </cfRule>
  </conditionalFormatting>
  <conditionalFormatting sqref="B56:F57">
    <cfRule type="expression" dxfId="6" priority="1" stopIfTrue="1">
      <formula>$E56&gt;0</formula>
    </cfRule>
  </conditionalFormatting>
  <conditionalFormatting sqref="B23:H28">
    <cfRule type="expression" dxfId="5" priority="4">
      <formula>$J23&gt;0</formula>
    </cfRule>
  </conditionalFormatting>
  <conditionalFormatting sqref="G30:K31">
    <cfRule type="expression" dxfId="4" priority="8">
      <formula>$J30&gt;0</formula>
    </cfRule>
  </conditionalFormatting>
  <conditionalFormatting sqref="G33:K38">
    <cfRule type="expression" dxfId="3" priority="13">
      <formula>$J33&gt;0</formula>
    </cfRule>
  </conditionalFormatting>
  <conditionalFormatting sqref="H49:I49">
    <cfRule type="expression" dxfId="2" priority="49">
      <formula>$J50&gt;0</formula>
    </cfRule>
  </conditionalFormatting>
  <conditionalFormatting sqref="H49:I50">
    <cfRule type="expression" dxfId="1" priority="2">
      <formula>$J48&gt;0</formula>
    </cfRule>
  </conditionalFormatting>
  <conditionalFormatting sqref="H14:K19">
    <cfRule type="expression" dxfId="0" priority="26">
      <formula>$J14&gt;0</formula>
    </cfRule>
  </conditionalFormatting>
  <printOptions horizontalCentered="1"/>
  <pageMargins left="0.7" right="0.7" top="0.25" bottom="0.25" header="0.3" footer="0.05"/>
  <pageSetup scale="60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E9D73-BA2E-B24A-95B1-2A72EED9AF22}">
  <sheetPr>
    <pageSetUpPr fitToPage="1"/>
  </sheetPr>
  <dimension ref="A1:K78"/>
  <sheetViews>
    <sheetView zoomScale="173" zoomScaleNormal="173" zoomScaleSheetLayoutView="142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8" sqref="A28:I69"/>
    </sheetView>
  </sheetViews>
  <sheetFormatPr baseColWidth="10" defaultRowHeight="16" x14ac:dyDescent="0.2"/>
  <cols>
    <col min="1" max="1" width="6.6640625" style="18" bestFit="1" customWidth="1"/>
    <col min="2" max="2" width="13.6640625" style="18" customWidth="1"/>
    <col min="3" max="3" width="18.33203125" customWidth="1"/>
    <col min="4" max="4" width="9.33203125" customWidth="1"/>
    <col min="5" max="5" width="6" customWidth="1"/>
    <col min="6" max="6" width="10.1640625" bestFit="1" customWidth="1"/>
    <col min="7" max="7" width="7.33203125" customWidth="1"/>
    <col min="8" max="8" width="29.83203125" customWidth="1"/>
    <col min="9" max="9" width="12.1640625" style="2" bestFit="1" customWidth="1"/>
    <col min="11" max="11" width="13" customWidth="1"/>
  </cols>
  <sheetData>
    <row r="1" spans="1:11" x14ac:dyDescent="0.2">
      <c r="K1" s="20" t="s">
        <v>68</v>
      </c>
    </row>
    <row r="2" spans="1:11" x14ac:dyDescent="0.2">
      <c r="K2" s="20" t="s">
        <v>69</v>
      </c>
    </row>
    <row r="3" spans="1:11" x14ac:dyDescent="0.2">
      <c r="K3" s="20" t="s">
        <v>70</v>
      </c>
    </row>
    <row r="4" spans="1:11" ht="16" customHeight="1" x14ac:dyDescent="0.2">
      <c r="K4" s="20" t="s">
        <v>71</v>
      </c>
    </row>
    <row r="5" spans="1:11" ht="16" customHeight="1" x14ac:dyDescent="0.35">
      <c r="C5" s="31"/>
      <c r="D5" s="31"/>
      <c r="E5" s="31"/>
      <c r="F5" s="31"/>
      <c r="G5" s="31"/>
      <c r="H5" s="31"/>
      <c r="I5" s="31"/>
      <c r="K5" s="46" t="s">
        <v>72</v>
      </c>
    </row>
    <row r="6" spans="1:11" ht="29" x14ac:dyDescent="0.35">
      <c r="B6" s="129" t="s">
        <v>108</v>
      </c>
      <c r="C6" s="129"/>
      <c r="D6" s="129"/>
      <c r="E6" s="129"/>
      <c r="F6" s="129"/>
      <c r="G6" s="129"/>
      <c r="H6" s="129"/>
      <c r="I6" s="129"/>
      <c r="K6" s="20"/>
    </row>
    <row r="7" spans="1:11" s="35" customFormat="1" ht="16" customHeight="1" x14ac:dyDescent="0.25">
      <c r="A7" s="32" t="s">
        <v>3</v>
      </c>
      <c r="B7" s="130" t="s">
        <v>88</v>
      </c>
      <c r="C7" s="130"/>
      <c r="D7" s="130"/>
      <c r="E7" s="130"/>
      <c r="F7" s="34"/>
      <c r="G7" s="34"/>
      <c r="H7" s="34"/>
      <c r="I7" s="33" t="s">
        <v>44</v>
      </c>
      <c r="J7" s="34" t="s">
        <v>4</v>
      </c>
      <c r="K7" s="34" t="s">
        <v>5</v>
      </c>
    </row>
    <row r="8" spans="1:11" s="1" customFormat="1" x14ac:dyDescent="0.2">
      <c r="B8" s="163" t="s">
        <v>113</v>
      </c>
      <c r="C8" s="163"/>
      <c r="D8" s="163"/>
      <c r="E8" s="163"/>
      <c r="F8" s="163"/>
      <c r="G8" s="163"/>
      <c r="H8" s="163"/>
      <c r="I8" s="7"/>
    </row>
    <row r="9" spans="1:11" x14ac:dyDescent="0.2">
      <c r="A9" s="17" t="s">
        <v>109</v>
      </c>
      <c r="B9" s="108" t="s">
        <v>111</v>
      </c>
      <c r="C9" s="109"/>
      <c r="D9" s="109"/>
      <c r="E9" s="109"/>
      <c r="F9" s="109"/>
      <c r="G9" s="109"/>
      <c r="H9" s="110"/>
      <c r="I9" s="5">
        <v>80</v>
      </c>
      <c r="J9" s="38"/>
      <c r="K9" s="6">
        <f>J9*I9</f>
        <v>0</v>
      </c>
    </row>
    <row r="10" spans="1:11" x14ac:dyDescent="0.2">
      <c r="A10" s="17" t="s">
        <v>110</v>
      </c>
      <c r="B10" s="108" t="s">
        <v>112</v>
      </c>
      <c r="C10" s="109"/>
      <c r="D10" s="109"/>
      <c r="E10" s="109"/>
      <c r="F10" s="109"/>
      <c r="G10" s="109"/>
      <c r="H10" s="110"/>
      <c r="I10" s="5">
        <v>495</v>
      </c>
      <c r="J10" s="38"/>
      <c r="K10" s="6">
        <f t="shared" ref="K10:K11" si="0">J10*I10</f>
        <v>0</v>
      </c>
    </row>
    <row r="11" spans="1:11" x14ac:dyDescent="0.2">
      <c r="A11" s="17"/>
      <c r="B11" s="120"/>
      <c r="C11" s="121"/>
      <c r="D11" s="121"/>
      <c r="E11" s="121"/>
      <c r="F11" s="121"/>
      <c r="G11" s="121"/>
      <c r="H11" s="122"/>
      <c r="I11" s="5"/>
      <c r="J11" s="38"/>
      <c r="K11" s="6">
        <f t="shared" si="0"/>
        <v>0</v>
      </c>
    </row>
    <row r="12" spans="1:11" x14ac:dyDescent="0.2">
      <c r="A12" s="16"/>
      <c r="B12" s="135" t="s">
        <v>114</v>
      </c>
      <c r="C12" s="135"/>
      <c r="D12" s="135"/>
      <c r="E12" s="135"/>
      <c r="F12" s="135"/>
      <c r="G12" s="135"/>
      <c r="H12" s="135"/>
      <c r="I12" s="7"/>
      <c r="J12" s="39"/>
      <c r="K12" s="1"/>
    </row>
    <row r="13" spans="1:11" x14ac:dyDescent="0.2">
      <c r="A13" s="8"/>
      <c r="B13" s="120"/>
      <c r="C13" s="121"/>
      <c r="D13" s="121"/>
      <c r="E13" s="121"/>
      <c r="F13" s="121"/>
      <c r="G13" s="121"/>
      <c r="H13" s="122"/>
      <c r="I13" s="24"/>
      <c r="J13" s="38"/>
      <c r="K13" s="6">
        <f>J13*I13</f>
        <v>0</v>
      </c>
    </row>
    <row r="14" spans="1:11" x14ac:dyDescent="0.2">
      <c r="A14" s="12"/>
      <c r="B14" s="160"/>
      <c r="C14" s="161"/>
      <c r="D14" s="161"/>
      <c r="E14" s="161"/>
      <c r="F14" s="161"/>
      <c r="G14" s="161"/>
      <c r="H14" s="162"/>
      <c r="I14" s="25"/>
      <c r="J14" s="40"/>
      <c r="K14" s="13">
        <f t="shared" ref="K14:K49" si="1">J14*I14</f>
        <v>0</v>
      </c>
    </row>
    <row r="15" spans="1:11" ht="16" customHeight="1" x14ac:dyDescent="0.2">
      <c r="A15" s="12"/>
      <c r="B15" s="160"/>
      <c r="C15" s="161"/>
      <c r="D15" s="161"/>
      <c r="E15" s="161"/>
      <c r="F15" s="161"/>
      <c r="G15" s="161"/>
      <c r="H15" s="162"/>
      <c r="I15" s="25"/>
      <c r="J15" s="38"/>
      <c r="K15" s="6">
        <f t="shared" si="1"/>
        <v>0</v>
      </c>
    </row>
    <row r="16" spans="1:11" x14ac:dyDescent="0.2">
      <c r="A16" s="8"/>
      <c r="B16" s="120"/>
      <c r="C16" s="121"/>
      <c r="D16" s="121"/>
      <c r="E16" s="121"/>
      <c r="F16" s="121"/>
      <c r="G16" s="121"/>
      <c r="H16" s="122"/>
      <c r="I16" s="24"/>
      <c r="J16" s="38"/>
      <c r="K16" s="6">
        <f t="shared" si="1"/>
        <v>0</v>
      </c>
    </row>
    <row r="17" spans="1:11" x14ac:dyDescent="0.2">
      <c r="A17" s="8"/>
      <c r="B17" s="120"/>
      <c r="C17" s="121"/>
      <c r="D17" s="121"/>
      <c r="E17" s="121"/>
      <c r="F17" s="121"/>
      <c r="G17" s="121"/>
      <c r="H17" s="122"/>
      <c r="I17" s="24"/>
      <c r="J17" s="38"/>
      <c r="K17" s="6">
        <f t="shared" si="1"/>
        <v>0</v>
      </c>
    </row>
    <row r="18" spans="1:11" x14ac:dyDescent="0.2">
      <c r="A18" s="8"/>
      <c r="B18" s="120"/>
      <c r="C18" s="121"/>
      <c r="D18" s="121"/>
      <c r="E18" s="121"/>
      <c r="F18" s="121"/>
      <c r="G18" s="121"/>
      <c r="H18" s="122"/>
      <c r="I18" s="24"/>
      <c r="J18" s="38"/>
      <c r="K18" s="6">
        <f t="shared" si="1"/>
        <v>0</v>
      </c>
    </row>
    <row r="19" spans="1:11" x14ac:dyDescent="0.2">
      <c r="A19" s="8"/>
      <c r="B19" s="120"/>
      <c r="C19" s="121"/>
      <c r="D19" s="121"/>
      <c r="E19" s="121"/>
      <c r="F19" s="121"/>
      <c r="G19" s="121"/>
      <c r="H19" s="122"/>
      <c r="I19" s="24"/>
      <c r="J19" s="38"/>
      <c r="K19" s="6">
        <f t="shared" si="1"/>
        <v>0</v>
      </c>
    </row>
    <row r="20" spans="1:11" x14ac:dyDescent="0.2">
      <c r="A20" s="8"/>
      <c r="B20" s="120"/>
      <c r="C20" s="121"/>
      <c r="D20" s="121"/>
      <c r="E20" s="121"/>
      <c r="F20" s="121"/>
      <c r="G20" s="121"/>
      <c r="H20" s="122"/>
      <c r="I20" s="24"/>
      <c r="J20" s="38"/>
      <c r="K20" s="6">
        <f t="shared" si="1"/>
        <v>0</v>
      </c>
    </row>
    <row r="21" spans="1:11" x14ac:dyDescent="0.2">
      <c r="A21" s="8"/>
      <c r="B21" s="120"/>
      <c r="C21" s="121"/>
      <c r="D21" s="121"/>
      <c r="E21" s="121"/>
      <c r="F21" s="121"/>
      <c r="G21" s="121"/>
      <c r="H21" s="122"/>
      <c r="I21" s="24"/>
      <c r="J21" s="38"/>
      <c r="K21" s="6">
        <f t="shared" si="1"/>
        <v>0</v>
      </c>
    </row>
    <row r="22" spans="1:11" x14ac:dyDescent="0.2">
      <c r="A22" s="8"/>
      <c r="B22" s="120"/>
      <c r="C22" s="121"/>
      <c r="D22" s="121"/>
      <c r="E22" s="121"/>
      <c r="F22" s="121"/>
      <c r="G22" s="121"/>
      <c r="H22" s="122"/>
      <c r="I22" s="24"/>
      <c r="J22" s="38"/>
      <c r="K22" s="6">
        <f t="shared" si="1"/>
        <v>0</v>
      </c>
    </row>
    <row r="23" spans="1:11" x14ac:dyDescent="0.2">
      <c r="A23" s="8"/>
      <c r="B23" s="120"/>
      <c r="C23" s="121"/>
      <c r="D23" s="121"/>
      <c r="E23" s="121"/>
      <c r="F23" s="121"/>
      <c r="G23" s="121"/>
      <c r="H23" s="122"/>
      <c r="I23" s="24"/>
      <c r="J23" s="38"/>
      <c r="K23" s="6">
        <f t="shared" si="1"/>
        <v>0</v>
      </c>
    </row>
    <row r="24" spans="1:11" x14ac:dyDescent="0.2">
      <c r="A24" s="8"/>
      <c r="B24" s="120"/>
      <c r="C24" s="121"/>
      <c r="D24" s="121"/>
      <c r="E24" s="121"/>
      <c r="F24" s="121"/>
      <c r="G24" s="121"/>
      <c r="H24" s="122"/>
      <c r="I24" s="24"/>
      <c r="J24" s="38"/>
      <c r="K24" s="6">
        <f t="shared" si="1"/>
        <v>0</v>
      </c>
    </row>
    <row r="25" spans="1:11" x14ac:dyDescent="0.2">
      <c r="A25" s="8"/>
      <c r="B25" s="120"/>
      <c r="C25" s="121"/>
      <c r="D25" s="121"/>
      <c r="E25" s="121"/>
      <c r="F25" s="121"/>
      <c r="G25" s="121"/>
      <c r="H25" s="122"/>
      <c r="I25" s="24"/>
      <c r="J25" s="38"/>
      <c r="K25" s="6">
        <f t="shared" si="1"/>
        <v>0</v>
      </c>
    </row>
    <row r="26" spans="1:11" ht="16" customHeight="1" x14ac:dyDescent="0.2">
      <c r="A26" s="8"/>
      <c r="B26" s="160"/>
      <c r="C26" s="161"/>
      <c r="D26" s="161"/>
      <c r="E26" s="161"/>
      <c r="F26" s="161"/>
      <c r="G26" s="161"/>
      <c r="H26" s="162"/>
      <c r="I26" s="25"/>
      <c r="J26" s="38"/>
      <c r="K26" s="6">
        <f t="shared" si="1"/>
        <v>0</v>
      </c>
    </row>
    <row r="27" spans="1:11" ht="16" customHeight="1" x14ac:dyDescent="0.2">
      <c r="A27" s="8"/>
      <c r="B27" s="160"/>
      <c r="C27" s="161"/>
      <c r="D27" s="161"/>
      <c r="E27" s="161"/>
      <c r="F27" s="161"/>
      <c r="G27" s="161"/>
      <c r="H27" s="162"/>
      <c r="I27" s="25"/>
      <c r="J27" s="38"/>
      <c r="K27" s="6">
        <f t="shared" si="1"/>
        <v>0</v>
      </c>
    </row>
    <row r="28" spans="1:11" x14ac:dyDescent="0.2">
      <c r="B28" s="135"/>
      <c r="C28" s="135"/>
      <c r="D28" s="135"/>
      <c r="E28" s="135"/>
      <c r="F28" s="135"/>
      <c r="G28" s="135"/>
      <c r="H28" s="135"/>
      <c r="J28" s="41"/>
      <c r="K28" s="3"/>
    </row>
    <row r="29" spans="1:11" s="10" customFormat="1" x14ac:dyDescent="0.2">
      <c r="A29" s="8"/>
      <c r="B29" s="157"/>
      <c r="C29" s="158"/>
      <c r="D29" s="158"/>
      <c r="E29" s="158"/>
      <c r="F29" s="158"/>
      <c r="G29" s="158"/>
      <c r="H29" s="159"/>
      <c r="I29" s="26"/>
      <c r="J29" s="38"/>
      <c r="K29" s="6">
        <f t="shared" si="1"/>
        <v>0</v>
      </c>
    </row>
    <row r="30" spans="1:11" s="10" customFormat="1" x14ac:dyDescent="0.2">
      <c r="A30" s="9"/>
      <c r="B30" s="157"/>
      <c r="C30" s="158"/>
      <c r="D30" s="158"/>
      <c r="E30" s="158"/>
      <c r="F30" s="158"/>
      <c r="G30" s="158"/>
      <c r="H30" s="159"/>
      <c r="I30" s="27"/>
      <c r="J30" s="38"/>
      <c r="K30" s="6">
        <f t="shared" si="1"/>
        <v>0</v>
      </c>
    </row>
    <row r="31" spans="1:11" s="10" customFormat="1" x14ac:dyDescent="0.2">
      <c r="A31" s="8"/>
      <c r="B31" s="117"/>
      <c r="C31" s="118"/>
      <c r="D31" s="118"/>
      <c r="E31" s="118"/>
      <c r="F31" s="118"/>
      <c r="G31" s="118"/>
      <c r="H31" s="119"/>
      <c r="I31" s="28"/>
      <c r="J31" s="38"/>
      <c r="K31" s="6">
        <f t="shared" si="1"/>
        <v>0</v>
      </c>
    </row>
    <row r="32" spans="1:11" s="10" customFormat="1" x14ac:dyDescent="0.2">
      <c r="A32" s="8"/>
      <c r="B32" s="117"/>
      <c r="C32" s="118"/>
      <c r="D32" s="118"/>
      <c r="E32" s="118"/>
      <c r="F32" s="118"/>
      <c r="G32" s="118"/>
      <c r="H32" s="119"/>
      <c r="I32" s="28"/>
      <c r="J32" s="38"/>
      <c r="K32" s="6">
        <f t="shared" si="1"/>
        <v>0</v>
      </c>
    </row>
    <row r="33" spans="1:11" s="10" customFormat="1" x14ac:dyDescent="0.2">
      <c r="A33" s="8"/>
      <c r="B33" s="117"/>
      <c r="C33" s="118"/>
      <c r="D33" s="118"/>
      <c r="E33" s="118"/>
      <c r="F33" s="118"/>
      <c r="G33" s="118"/>
      <c r="H33" s="119"/>
      <c r="I33" s="28"/>
      <c r="J33" s="38"/>
      <c r="K33" s="6">
        <f t="shared" si="1"/>
        <v>0</v>
      </c>
    </row>
    <row r="34" spans="1:11" x14ac:dyDescent="0.2">
      <c r="A34" s="8"/>
      <c r="B34" s="117"/>
      <c r="C34" s="118"/>
      <c r="D34" s="118"/>
      <c r="E34" s="118"/>
      <c r="F34" s="118"/>
      <c r="G34" s="118"/>
      <c r="H34" s="119"/>
      <c r="I34" s="28"/>
      <c r="J34" s="38"/>
      <c r="K34" s="6">
        <f t="shared" si="1"/>
        <v>0</v>
      </c>
    </row>
    <row r="35" spans="1:11" x14ac:dyDescent="0.2">
      <c r="A35" s="8"/>
      <c r="B35" s="117"/>
      <c r="C35" s="118"/>
      <c r="D35" s="118"/>
      <c r="E35" s="118"/>
      <c r="F35" s="118"/>
      <c r="G35" s="118"/>
      <c r="H35" s="119"/>
      <c r="I35" s="28"/>
      <c r="J35" s="38"/>
      <c r="K35" s="6">
        <f t="shared" si="1"/>
        <v>0</v>
      </c>
    </row>
    <row r="36" spans="1:11" x14ac:dyDescent="0.2">
      <c r="A36" s="19"/>
      <c r="B36" s="135"/>
      <c r="C36" s="135"/>
      <c r="D36" s="135"/>
      <c r="E36" s="135"/>
      <c r="F36" s="135"/>
      <c r="G36" s="135"/>
      <c r="H36" s="135"/>
      <c r="I36" s="11"/>
      <c r="J36" s="42"/>
      <c r="K36" s="10"/>
    </row>
    <row r="37" spans="1:11" x14ac:dyDescent="0.2">
      <c r="A37" s="17"/>
      <c r="B37" s="108"/>
      <c r="C37" s="109"/>
      <c r="D37" s="109"/>
      <c r="E37" s="109"/>
      <c r="F37" s="109"/>
      <c r="G37" s="109"/>
      <c r="H37" s="110"/>
      <c r="I37" s="5"/>
      <c r="J37" s="38"/>
      <c r="K37" s="6">
        <f t="shared" si="1"/>
        <v>0</v>
      </c>
    </row>
    <row r="38" spans="1:11" ht="16" customHeight="1" x14ac:dyDescent="0.2">
      <c r="A38" s="17"/>
      <c r="B38" s="112"/>
      <c r="C38" s="113"/>
      <c r="D38" s="113"/>
      <c r="E38" s="113"/>
      <c r="F38" s="113"/>
      <c r="G38" s="113"/>
      <c r="H38" s="114"/>
      <c r="I38" s="5"/>
      <c r="J38" s="38"/>
      <c r="K38" s="6">
        <f t="shared" si="1"/>
        <v>0</v>
      </c>
    </row>
    <row r="39" spans="1:11" x14ac:dyDescent="0.2">
      <c r="A39" s="17"/>
      <c r="B39" s="108"/>
      <c r="C39" s="109"/>
      <c r="D39" s="109"/>
      <c r="E39" s="109"/>
      <c r="F39" s="109"/>
      <c r="G39" s="109"/>
      <c r="H39" s="110"/>
      <c r="I39" s="5"/>
      <c r="J39" s="38"/>
      <c r="K39" s="6">
        <f t="shared" si="1"/>
        <v>0</v>
      </c>
    </row>
    <row r="40" spans="1:11" x14ac:dyDescent="0.2">
      <c r="A40" s="17"/>
      <c r="B40" s="108"/>
      <c r="C40" s="109"/>
      <c r="D40" s="109"/>
      <c r="E40" s="109"/>
      <c r="F40" s="109"/>
      <c r="G40" s="109"/>
      <c r="H40" s="110"/>
      <c r="I40" s="5"/>
      <c r="J40" s="38"/>
      <c r="K40" s="6">
        <f t="shared" si="1"/>
        <v>0</v>
      </c>
    </row>
    <row r="41" spans="1:11" x14ac:dyDescent="0.2">
      <c r="A41" s="17"/>
      <c r="B41" s="108"/>
      <c r="C41" s="109"/>
      <c r="D41" s="109"/>
      <c r="E41" s="109"/>
      <c r="F41" s="109"/>
      <c r="G41" s="109"/>
      <c r="H41" s="110"/>
      <c r="I41" s="5"/>
      <c r="J41" s="38"/>
      <c r="K41" s="6">
        <f t="shared" si="1"/>
        <v>0</v>
      </c>
    </row>
    <row r="42" spans="1:11" x14ac:dyDescent="0.2">
      <c r="B42" s="135"/>
      <c r="C42" s="135"/>
      <c r="D42" s="135"/>
      <c r="E42" s="135"/>
      <c r="F42" s="135"/>
      <c r="G42" s="135"/>
      <c r="H42" s="135"/>
      <c r="J42" s="41"/>
    </row>
    <row r="43" spans="1:11" x14ac:dyDescent="0.2">
      <c r="A43" s="17"/>
      <c r="B43" s="108"/>
      <c r="C43" s="109"/>
      <c r="D43" s="109"/>
      <c r="E43" s="109"/>
      <c r="F43" s="109"/>
      <c r="G43" s="109"/>
      <c r="H43" s="110"/>
      <c r="I43" s="5"/>
      <c r="J43" s="38"/>
      <c r="K43" s="6">
        <f t="shared" si="1"/>
        <v>0</v>
      </c>
    </row>
    <row r="44" spans="1:11" x14ac:dyDescent="0.2">
      <c r="A44" s="17"/>
      <c r="B44" s="108"/>
      <c r="C44" s="109"/>
      <c r="D44" s="109"/>
      <c r="E44" s="109"/>
      <c r="F44" s="109"/>
      <c r="G44" s="109"/>
      <c r="H44" s="110"/>
      <c r="I44" s="5"/>
      <c r="J44" s="38"/>
      <c r="K44" s="6">
        <f t="shared" si="1"/>
        <v>0</v>
      </c>
    </row>
    <row r="45" spans="1:11" x14ac:dyDescent="0.2">
      <c r="A45" s="17"/>
      <c r="B45" s="108"/>
      <c r="C45" s="109"/>
      <c r="D45" s="109"/>
      <c r="E45" s="109"/>
      <c r="F45" s="109"/>
      <c r="G45" s="109"/>
      <c r="H45" s="110"/>
      <c r="I45" s="5"/>
      <c r="J45" s="38"/>
      <c r="K45" s="6">
        <f t="shared" si="1"/>
        <v>0</v>
      </c>
    </row>
    <row r="46" spans="1:11" x14ac:dyDescent="0.2">
      <c r="A46" s="17"/>
      <c r="B46" s="108"/>
      <c r="C46" s="109"/>
      <c r="D46" s="109"/>
      <c r="E46" s="109"/>
      <c r="F46" s="109"/>
      <c r="G46" s="109"/>
      <c r="H46" s="110"/>
      <c r="I46" s="5"/>
      <c r="J46" s="38"/>
      <c r="K46" s="6">
        <f t="shared" si="1"/>
        <v>0</v>
      </c>
    </row>
    <row r="47" spans="1:11" x14ac:dyDescent="0.2">
      <c r="A47" s="17"/>
      <c r="B47" s="108"/>
      <c r="C47" s="109"/>
      <c r="D47" s="109"/>
      <c r="E47" s="109"/>
      <c r="F47" s="109"/>
      <c r="G47" s="109"/>
      <c r="H47" s="110"/>
      <c r="I47" s="5"/>
      <c r="J47" s="38"/>
      <c r="K47" s="6">
        <f t="shared" si="1"/>
        <v>0</v>
      </c>
    </row>
    <row r="48" spans="1:11" x14ac:dyDescent="0.2">
      <c r="A48" s="17"/>
      <c r="B48" s="108"/>
      <c r="C48" s="109"/>
      <c r="D48" s="109"/>
      <c r="E48" s="109"/>
      <c r="F48" s="109"/>
      <c r="G48" s="109"/>
      <c r="H48" s="110"/>
      <c r="I48" s="5"/>
      <c r="J48" s="38"/>
      <c r="K48" s="6">
        <f t="shared" si="1"/>
        <v>0</v>
      </c>
    </row>
    <row r="49" spans="1:11" x14ac:dyDescent="0.2">
      <c r="A49" s="17"/>
      <c r="B49" s="108"/>
      <c r="C49" s="109"/>
      <c r="D49" s="109"/>
      <c r="E49" s="109"/>
      <c r="F49" s="109"/>
      <c r="G49" s="109"/>
      <c r="H49" s="110"/>
      <c r="I49" s="5"/>
      <c r="J49" s="38"/>
      <c r="K49" s="6">
        <f t="shared" si="1"/>
        <v>0</v>
      </c>
    </row>
    <row r="50" spans="1:11" x14ac:dyDescent="0.2">
      <c r="A50" s="8"/>
      <c r="B50" s="115"/>
      <c r="C50" s="135"/>
      <c r="D50" s="135"/>
      <c r="E50" s="135"/>
      <c r="F50" s="135"/>
      <c r="G50" s="135"/>
      <c r="H50" s="116"/>
      <c r="I50" s="24"/>
      <c r="J50" s="41"/>
    </row>
    <row r="51" spans="1:11" x14ac:dyDescent="0.2">
      <c r="A51" s="15"/>
      <c r="B51" s="154"/>
      <c r="C51" s="155"/>
      <c r="D51" s="155"/>
      <c r="E51" s="155"/>
      <c r="F51" s="155"/>
      <c r="G51" s="155"/>
      <c r="H51" s="156"/>
      <c r="I51" s="28"/>
      <c r="J51" s="38"/>
      <c r="K51" s="6">
        <f t="shared" ref="K51:K54" si="2">J51*I51</f>
        <v>0</v>
      </c>
    </row>
    <row r="52" spans="1:11" x14ac:dyDescent="0.2">
      <c r="A52" s="15"/>
      <c r="B52" s="154"/>
      <c r="C52" s="155"/>
      <c r="D52" s="155"/>
      <c r="E52" s="155"/>
      <c r="F52" s="155"/>
      <c r="G52" s="155"/>
      <c r="H52" s="156"/>
      <c r="I52" s="28"/>
      <c r="J52" s="38"/>
      <c r="K52" s="6">
        <f t="shared" si="2"/>
        <v>0</v>
      </c>
    </row>
    <row r="53" spans="1:11" x14ac:dyDescent="0.2">
      <c r="A53" s="15"/>
      <c r="B53" s="154"/>
      <c r="C53" s="155"/>
      <c r="D53" s="155"/>
      <c r="E53" s="155"/>
      <c r="F53" s="155"/>
      <c r="G53" s="155"/>
      <c r="H53" s="156"/>
      <c r="I53" s="28"/>
      <c r="J53" s="38"/>
      <c r="K53" s="6">
        <f t="shared" si="2"/>
        <v>0</v>
      </c>
    </row>
    <row r="54" spans="1:11" x14ac:dyDescent="0.2">
      <c r="A54" s="15"/>
      <c r="B54" s="142"/>
      <c r="C54" s="143"/>
      <c r="D54" s="143"/>
      <c r="E54" s="143"/>
      <c r="F54" s="143"/>
      <c r="G54" s="143"/>
      <c r="H54" s="144"/>
      <c r="I54" s="29"/>
      <c r="J54" s="38"/>
      <c r="K54" s="6">
        <f t="shared" si="2"/>
        <v>0</v>
      </c>
    </row>
    <row r="55" spans="1:11" x14ac:dyDescent="0.2">
      <c r="A55" s="8"/>
      <c r="B55" s="57"/>
      <c r="C55" s="58"/>
      <c r="D55" s="61"/>
      <c r="E55" s="62"/>
      <c r="F55" s="62"/>
      <c r="G55" s="8"/>
      <c r="H55" s="57"/>
      <c r="I55" s="58"/>
      <c r="J55" s="59"/>
    </row>
    <row r="56" spans="1:11" x14ac:dyDescent="0.2">
      <c r="A56" s="15"/>
      <c r="B56" s="50"/>
      <c r="C56" s="51"/>
      <c r="D56" s="28"/>
      <c r="E56" s="63"/>
      <c r="F56" s="60"/>
      <c r="G56" s="15"/>
      <c r="H56" s="50"/>
      <c r="I56" s="28"/>
      <c r="J56" s="52"/>
      <c r="K56" s="6">
        <f t="shared" ref="K56:K61" si="3">J56*I56</f>
        <v>0</v>
      </c>
    </row>
    <row r="57" spans="1:11" x14ac:dyDescent="0.2">
      <c r="A57" s="15"/>
      <c r="B57" s="50"/>
      <c r="C57" s="51"/>
      <c r="D57" s="28"/>
      <c r="E57" s="63"/>
      <c r="F57" s="60"/>
      <c r="G57" s="15"/>
      <c r="H57" s="50"/>
      <c r="I57" s="28"/>
      <c r="J57" s="52"/>
      <c r="K57" s="6">
        <f t="shared" si="3"/>
        <v>0</v>
      </c>
    </row>
    <row r="58" spans="1:11" x14ac:dyDescent="0.2">
      <c r="A58" s="15"/>
      <c r="B58" s="50"/>
      <c r="C58" s="51"/>
      <c r="D58" s="28"/>
      <c r="E58" s="63"/>
      <c r="F58" s="60"/>
      <c r="G58" s="15"/>
      <c r="H58" s="50"/>
      <c r="I58" s="28"/>
      <c r="J58" s="52"/>
      <c r="K58" s="6">
        <f t="shared" si="3"/>
        <v>0</v>
      </c>
    </row>
    <row r="59" spans="1:11" x14ac:dyDescent="0.2">
      <c r="A59" s="15"/>
      <c r="B59" s="53"/>
      <c r="C59" s="54"/>
      <c r="D59" s="29"/>
      <c r="E59" s="64"/>
      <c r="F59" s="60"/>
      <c r="G59" s="15"/>
      <c r="H59" s="53"/>
      <c r="I59" s="29"/>
      <c r="J59" s="55"/>
      <c r="K59" s="6">
        <f t="shared" si="3"/>
        <v>0</v>
      </c>
    </row>
    <row r="60" spans="1:11" x14ac:dyDescent="0.2">
      <c r="A60" s="49"/>
      <c r="B60" s="53"/>
      <c r="C60" s="54"/>
      <c r="D60" s="29"/>
      <c r="E60" s="64"/>
      <c r="F60" s="60"/>
      <c r="G60" s="60"/>
      <c r="H60" s="55"/>
      <c r="I60" s="29"/>
      <c r="J60" s="38"/>
      <c r="K60" s="6">
        <f t="shared" si="3"/>
        <v>0</v>
      </c>
    </row>
    <row r="61" spans="1:11" x14ac:dyDescent="0.2">
      <c r="A61" s="49"/>
      <c r="B61" s="53"/>
      <c r="C61" s="54"/>
      <c r="D61" s="29"/>
      <c r="E61" s="64"/>
      <c r="F61" s="60"/>
      <c r="G61" s="60"/>
      <c r="H61" s="55"/>
      <c r="I61" s="29"/>
      <c r="J61" s="38"/>
      <c r="K61" s="6">
        <f t="shared" si="3"/>
        <v>0</v>
      </c>
    </row>
    <row r="62" spans="1:11" x14ac:dyDescent="0.2">
      <c r="A62" s="8"/>
      <c r="B62" s="115"/>
      <c r="C62" s="135"/>
      <c r="D62" s="135"/>
      <c r="E62" s="116"/>
      <c r="F62" s="48"/>
      <c r="G62" s="48"/>
      <c r="H62" s="48"/>
      <c r="I62" s="28"/>
      <c r="J62" s="41"/>
    </row>
    <row r="63" spans="1:11" x14ac:dyDescent="0.2">
      <c r="A63" s="8"/>
      <c r="B63" s="145"/>
      <c r="C63" s="146"/>
      <c r="D63" s="146"/>
      <c r="E63" s="146"/>
      <c r="F63" s="146"/>
      <c r="G63" s="146"/>
      <c r="H63" s="147"/>
      <c r="I63" s="24"/>
      <c r="J63" s="38"/>
      <c r="K63" s="6">
        <f t="shared" ref="K63:K67" si="4">J63*I63</f>
        <v>0</v>
      </c>
    </row>
    <row r="64" spans="1:11" x14ac:dyDescent="0.2">
      <c r="A64" s="8"/>
      <c r="B64" s="145"/>
      <c r="C64" s="146"/>
      <c r="D64" s="146"/>
      <c r="E64" s="146"/>
      <c r="F64" s="146"/>
      <c r="G64" s="146"/>
      <c r="H64" s="147"/>
      <c r="I64" s="24"/>
      <c r="J64" s="38"/>
      <c r="K64" s="6">
        <f t="shared" si="4"/>
        <v>0</v>
      </c>
    </row>
    <row r="65" spans="1:11" x14ac:dyDescent="0.2">
      <c r="A65" s="8"/>
      <c r="B65" s="145"/>
      <c r="C65" s="146"/>
      <c r="D65" s="146"/>
      <c r="E65" s="146"/>
      <c r="F65" s="146"/>
      <c r="G65" s="146"/>
      <c r="H65" s="147"/>
      <c r="I65" s="24"/>
      <c r="J65" s="38"/>
      <c r="K65" s="6">
        <f t="shared" si="4"/>
        <v>0</v>
      </c>
    </row>
    <row r="66" spans="1:11" x14ac:dyDescent="0.2">
      <c r="A66" s="8"/>
      <c r="B66" s="145"/>
      <c r="C66" s="146"/>
      <c r="D66" s="146"/>
      <c r="E66" s="146"/>
      <c r="F66" s="146"/>
      <c r="G66" s="146"/>
      <c r="H66" s="147"/>
      <c r="I66" s="24"/>
      <c r="J66" s="38"/>
      <c r="K66" s="6">
        <f t="shared" si="4"/>
        <v>0</v>
      </c>
    </row>
    <row r="67" spans="1:11" x14ac:dyDescent="0.2">
      <c r="A67" s="8"/>
      <c r="B67" s="148"/>
      <c r="C67" s="149"/>
      <c r="D67" s="149"/>
      <c r="E67" s="149"/>
      <c r="F67" s="149"/>
      <c r="G67" s="149"/>
      <c r="H67" s="150"/>
      <c r="I67" s="24"/>
      <c r="J67" s="38"/>
      <c r="K67" s="6">
        <f t="shared" si="4"/>
        <v>0</v>
      </c>
    </row>
    <row r="68" spans="1:11" x14ac:dyDescent="0.2">
      <c r="A68" s="14"/>
      <c r="B68" s="135"/>
      <c r="C68" s="135"/>
      <c r="D68" s="135"/>
      <c r="E68" s="135"/>
      <c r="F68" s="135"/>
      <c r="G68" s="135"/>
      <c r="H68" s="135"/>
      <c r="I68" s="30"/>
    </row>
    <row r="69" spans="1:11" x14ac:dyDescent="0.2">
      <c r="A69" s="8"/>
      <c r="B69" s="117"/>
      <c r="C69" s="118"/>
      <c r="D69" s="118"/>
      <c r="E69" s="118"/>
      <c r="F69" s="118"/>
      <c r="G69" s="118"/>
      <c r="H69" s="119"/>
      <c r="I69" s="5"/>
      <c r="J69" s="4"/>
      <c r="K69" s="6">
        <f t="shared" ref="K69" si="5">J69*I69</f>
        <v>0</v>
      </c>
    </row>
    <row r="70" spans="1:11" x14ac:dyDescent="0.2">
      <c r="B70" s="151" t="s">
        <v>86</v>
      </c>
      <c r="C70" s="151"/>
      <c r="D70" s="151"/>
      <c r="E70" s="151"/>
      <c r="F70" s="151"/>
      <c r="G70" s="151"/>
      <c r="H70" s="151"/>
      <c r="I70" s="21" t="s">
        <v>73</v>
      </c>
      <c r="J70" s="23">
        <f>SUM(J9:J69)+SUM(E56:E61)</f>
        <v>0</v>
      </c>
      <c r="K70" s="6">
        <f>SUM(K9:K69)+SUM(F56:F61)</f>
        <v>0</v>
      </c>
    </row>
    <row r="71" spans="1:11" x14ac:dyDescent="0.2">
      <c r="A71" s="22" t="s">
        <v>75</v>
      </c>
      <c r="B71" s="43"/>
      <c r="C71" s="152" t="s">
        <v>89</v>
      </c>
      <c r="D71" s="153"/>
      <c r="E71" s="153"/>
      <c r="F71" s="153"/>
      <c r="G71" s="153"/>
      <c r="H71" s="153"/>
      <c r="I71" s="21" t="s">
        <v>97</v>
      </c>
      <c r="J71" s="4"/>
      <c r="K71" s="5">
        <f>IF(K70&gt;15000,200,(IF(K70&gt;5000,150,(IF(K70&gt;1,100,(IF(K70&lt;1,0)))))))</f>
        <v>0</v>
      </c>
    </row>
    <row r="72" spans="1:11" x14ac:dyDescent="0.2">
      <c r="A72" s="128" t="s">
        <v>76</v>
      </c>
      <c r="B72" s="128"/>
      <c r="C72" s="125"/>
      <c r="D72" s="126"/>
      <c r="E72" s="127"/>
      <c r="F72" s="128" t="s">
        <v>77</v>
      </c>
      <c r="G72" s="128"/>
      <c r="H72" s="65"/>
      <c r="I72" s="21" t="s">
        <v>74</v>
      </c>
      <c r="J72" s="45">
        <f>J70</f>
        <v>0</v>
      </c>
      <c r="K72" s="6">
        <f>SUM(K70:K71)</f>
        <v>0</v>
      </c>
    </row>
    <row r="73" spans="1:11" ht="16" customHeight="1" x14ac:dyDescent="0.2">
      <c r="A73" s="128" t="s">
        <v>80</v>
      </c>
      <c r="B73" s="128"/>
      <c r="C73" s="125"/>
      <c r="D73" s="126"/>
      <c r="E73" s="127"/>
      <c r="F73" s="128" t="s">
        <v>78</v>
      </c>
      <c r="G73" s="128"/>
      <c r="H73" s="65"/>
      <c r="I73" s="140" t="s">
        <v>98</v>
      </c>
      <c r="J73" s="141"/>
      <c r="K73" s="141"/>
    </row>
    <row r="74" spans="1:11" ht="16" customHeight="1" x14ac:dyDescent="0.2">
      <c r="A74" s="128" t="s">
        <v>81</v>
      </c>
      <c r="B74" s="128"/>
      <c r="C74" s="125"/>
      <c r="D74" s="126"/>
      <c r="E74" s="127"/>
      <c r="F74" s="128" t="s">
        <v>79</v>
      </c>
      <c r="G74" s="128"/>
      <c r="H74" s="65"/>
      <c r="I74" s="140"/>
      <c r="J74" s="141"/>
      <c r="K74" s="141"/>
    </row>
    <row r="75" spans="1:11" ht="16" customHeight="1" x14ac:dyDescent="0.2">
      <c r="A75" s="128" t="s">
        <v>82</v>
      </c>
      <c r="B75" s="128"/>
      <c r="C75" s="125"/>
      <c r="D75" s="126"/>
      <c r="E75" s="127"/>
      <c r="F75" s="128" t="s">
        <v>85</v>
      </c>
      <c r="G75" s="128"/>
      <c r="H75" s="65"/>
      <c r="I75" s="138" t="s">
        <v>90</v>
      </c>
      <c r="J75" s="139"/>
      <c r="K75" s="139"/>
    </row>
    <row r="76" spans="1:11" x14ac:dyDescent="0.2">
      <c r="A76" s="128" t="s">
        <v>83</v>
      </c>
      <c r="B76" s="128"/>
      <c r="C76" s="125"/>
      <c r="D76" s="126"/>
      <c r="E76" s="127"/>
      <c r="F76" s="128" t="s">
        <v>84</v>
      </c>
      <c r="G76" s="128"/>
      <c r="H76" s="37"/>
      <c r="I76" s="5" t="s">
        <v>91</v>
      </c>
      <c r="J76" s="4"/>
      <c r="K76" s="36" t="s">
        <v>105</v>
      </c>
    </row>
    <row r="77" spans="1:11" x14ac:dyDescent="0.2">
      <c r="A77" s="136"/>
      <c r="B77" s="136"/>
      <c r="C77" s="136"/>
      <c r="D77" s="136"/>
      <c r="E77" s="136"/>
      <c r="F77" s="56"/>
      <c r="G77" s="56"/>
      <c r="H77" s="56"/>
    </row>
    <row r="78" spans="1:11" x14ac:dyDescent="0.2">
      <c r="A78" s="137"/>
      <c r="B78" s="137"/>
      <c r="C78" s="137"/>
      <c r="D78" s="137"/>
      <c r="E78" s="137"/>
      <c r="F78" s="44"/>
      <c r="G78" s="44"/>
      <c r="H78" s="44"/>
    </row>
  </sheetData>
  <mergeCells count="78">
    <mergeCell ref="B17:H17"/>
    <mergeCell ref="B6:I6"/>
    <mergeCell ref="B7:E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41:H41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53:H53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A72:B72"/>
    <mergeCell ref="C72:E72"/>
    <mergeCell ref="F72:G72"/>
    <mergeCell ref="B54:H54"/>
    <mergeCell ref="B62:E62"/>
    <mergeCell ref="B63:H63"/>
    <mergeCell ref="B64:H64"/>
    <mergeCell ref="B65:H65"/>
    <mergeCell ref="B66:H66"/>
    <mergeCell ref="B67:H67"/>
    <mergeCell ref="B68:H68"/>
    <mergeCell ref="B69:H69"/>
    <mergeCell ref="B70:H70"/>
    <mergeCell ref="C71:H71"/>
    <mergeCell ref="I75:K75"/>
    <mergeCell ref="A76:B76"/>
    <mergeCell ref="C76:E76"/>
    <mergeCell ref="F76:G76"/>
    <mergeCell ref="A73:B73"/>
    <mergeCell ref="C73:E73"/>
    <mergeCell ref="F73:G73"/>
    <mergeCell ref="I73:K74"/>
    <mergeCell ref="A74:B74"/>
    <mergeCell ref="C74:E74"/>
    <mergeCell ref="F74:G74"/>
    <mergeCell ref="A77:E77"/>
    <mergeCell ref="A78:E78"/>
    <mergeCell ref="A75:B75"/>
    <mergeCell ref="C75:E75"/>
    <mergeCell ref="F75:G75"/>
  </mergeCells>
  <printOptions horizontalCentered="1"/>
  <pageMargins left="0.7" right="0.7" top="0.25" bottom="0.25" header="0.3" footer="0.3"/>
  <pageSetup scale="61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E23C662965244FB0F55C517CE04DDC" ma:contentTypeVersion="3" ma:contentTypeDescription="Create a new document." ma:contentTypeScope="" ma:versionID="640903b1974b6899e182362891726027">
  <xsd:schema xmlns:xsd="http://www.w3.org/2001/XMLSchema" xmlns:xs="http://www.w3.org/2001/XMLSchema" xmlns:p="http://schemas.microsoft.com/office/2006/metadata/properties" xmlns:ns2="d37b6537-7ddf-450e-a719-ed1dd5234b6e" targetNamespace="http://schemas.microsoft.com/office/2006/metadata/properties" ma:root="true" ma:fieldsID="409d66af4ed74be59b9bf5496b478b9b" ns2:_="">
    <xsd:import namespace="d37b6537-7ddf-450e-a719-ed1dd5234b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6537-7ddf-450e-a719-ed1dd5234b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E59CD8-89CB-4D91-9F0F-3C2D038FC6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0A1657-B90E-491E-85C3-F0062D778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6537-7ddf-450e-a719-ed1dd5234b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FF67C8-071E-42C5-BC39-A5D2A936DE0A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d37b6537-7ddf-450e-a719-ed1dd5234b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Fertigation</vt:lpstr>
      <vt:lpstr>Climate</vt:lpstr>
      <vt:lpstr>Climate!Print_Area</vt:lpstr>
      <vt:lpstr>Fertigation!Print_Area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Morrell</dc:creator>
  <cp:lastModifiedBy>Ian Morrell</cp:lastModifiedBy>
  <cp:lastPrinted>2022-06-24T20:12:41Z</cp:lastPrinted>
  <dcterms:created xsi:type="dcterms:W3CDTF">2022-06-24T15:29:34Z</dcterms:created>
  <dcterms:modified xsi:type="dcterms:W3CDTF">2024-08-27T16:33:23Z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0x0101003FE23C662965244FB0F55C517CE04DDC</vt:lpwstr>
  </property>
</Properties>
</file>